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I:\CPLIC\2025\Pregão Eletrônico\51-25 reforma PJ Sobradinho\"/>
    </mc:Choice>
  </mc:AlternateContent>
  <xr:revisionPtr revIDLastSave="0" documentId="8_{A428A2EF-53A0-4FE4-B40A-2914F912278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orçamento" sheetId="1" r:id="rId1"/>
    <sheet name="Plan2" sheetId="2" r:id="rId2"/>
  </sheets>
  <definedNames>
    <definedName name="_xlnm._FilterDatabase" localSheetId="0" hidden="1">orçamento!#REF!</definedName>
    <definedName name="_xlnm.Print_Area" localSheetId="0">orçamento!$A$2:$O$217</definedName>
    <definedName name="_xlnm.Print_Titles" localSheetId="0">orçamento!$16:$18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3" i="1" l="1"/>
  <c r="M213" i="1"/>
  <c r="L213" i="1"/>
  <c r="O213" i="1" s="1"/>
  <c r="N212" i="1"/>
  <c r="M212" i="1"/>
  <c r="L212" i="1"/>
  <c r="O212" i="1" s="1"/>
  <c r="N211" i="1"/>
  <c r="M211" i="1"/>
  <c r="L211" i="1"/>
  <c r="J213" i="1"/>
  <c r="I213" i="1"/>
  <c r="J212" i="1"/>
  <c r="I212" i="1"/>
  <c r="J211" i="1"/>
  <c r="I211" i="1"/>
  <c r="I215" i="1" s="1"/>
  <c r="D213" i="1"/>
  <c r="D212" i="1"/>
  <c r="D211" i="1"/>
  <c r="N205" i="1"/>
  <c r="M205" i="1"/>
  <c r="L205" i="1"/>
  <c r="O205" i="1" s="1"/>
  <c r="O207" i="1" s="1"/>
  <c r="J205" i="1"/>
  <c r="I205" i="1"/>
  <c r="I207" i="1" s="1"/>
  <c r="D205" i="1"/>
  <c r="L190" i="1"/>
  <c r="M190" i="1"/>
  <c r="N190" i="1"/>
  <c r="L191" i="1"/>
  <c r="M191" i="1"/>
  <c r="N191" i="1"/>
  <c r="L192" i="1"/>
  <c r="M192" i="1"/>
  <c r="N192" i="1"/>
  <c r="L193" i="1"/>
  <c r="M193" i="1"/>
  <c r="N193" i="1"/>
  <c r="L194" i="1"/>
  <c r="M194" i="1"/>
  <c r="N194" i="1"/>
  <c r="L195" i="1"/>
  <c r="M195" i="1"/>
  <c r="N195" i="1"/>
  <c r="L196" i="1"/>
  <c r="M196" i="1"/>
  <c r="N196" i="1"/>
  <c r="L197" i="1"/>
  <c r="M197" i="1"/>
  <c r="N197" i="1"/>
  <c r="L198" i="1"/>
  <c r="M198" i="1"/>
  <c r="N198" i="1"/>
  <c r="L199" i="1"/>
  <c r="M199" i="1"/>
  <c r="N199" i="1"/>
  <c r="N189" i="1"/>
  <c r="M189" i="1"/>
  <c r="L189" i="1"/>
  <c r="N188" i="1"/>
  <c r="M188" i="1"/>
  <c r="L188" i="1"/>
  <c r="I190" i="1"/>
  <c r="J190" i="1"/>
  <c r="I191" i="1"/>
  <c r="J191" i="1"/>
  <c r="I192" i="1"/>
  <c r="J192" i="1"/>
  <c r="I193" i="1"/>
  <c r="O193" i="1" s="1"/>
  <c r="J193" i="1"/>
  <c r="I194" i="1"/>
  <c r="J194" i="1"/>
  <c r="I195" i="1"/>
  <c r="J195" i="1"/>
  <c r="I196" i="1"/>
  <c r="O196" i="1" s="1"/>
  <c r="J196" i="1"/>
  <c r="I197" i="1"/>
  <c r="J197" i="1"/>
  <c r="I198" i="1"/>
  <c r="J198" i="1"/>
  <c r="I199" i="1"/>
  <c r="J199" i="1"/>
  <c r="J189" i="1"/>
  <c r="I189" i="1"/>
  <c r="J188" i="1"/>
  <c r="I188" i="1"/>
  <c r="D195" i="1"/>
  <c r="D196" i="1"/>
  <c r="D197" i="1"/>
  <c r="D198" i="1"/>
  <c r="D199" i="1"/>
  <c r="D194" i="1"/>
  <c r="D193" i="1"/>
  <c r="D192" i="1"/>
  <c r="D191" i="1"/>
  <c r="D190" i="1"/>
  <c r="D189" i="1"/>
  <c r="D188" i="1"/>
  <c r="L179" i="1"/>
  <c r="M179" i="1"/>
  <c r="N179" i="1"/>
  <c r="L180" i="1"/>
  <c r="M180" i="1"/>
  <c r="N180" i="1"/>
  <c r="L181" i="1"/>
  <c r="M181" i="1"/>
  <c r="N181" i="1"/>
  <c r="L182" i="1"/>
  <c r="M182" i="1"/>
  <c r="N182" i="1"/>
  <c r="N178" i="1"/>
  <c r="M178" i="1"/>
  <c r="L178" i="1"/>
  <c r="O177" i="1"/>
  <c r="N177" i="1"/>
  <c r="M177" i="1"/>
  <c r="L177" i="1"/>
  <c r="N176" i="1"/>
  <c r="M176" i="1"/>
  <c r="L176" i="1"/>
  <c r="I178" i="1"/>
  <c r="J178" i="1"/>
  <c r="I179" i="1"/>
  <c r="J179" i="1"/>
  <c r="I180" i="1"/>
  <c r="J180" i="1"/>
  <c r="I181" i="1"/>
  <c r="J181" i="1"/>
  <c r="I182" i="1"/>
  <c r="J182" i="1"/>
  <c r="J177" i="1"/>
  <c r="I177" i="1"/>
  <c r="J176" i="1"/>
  <c r="I176" i="1"/>
  <c r="D181" i="1"/>
  <c r="D182" i="1"/>
  <c r="D180" i="1"/>
  <c r="D179" i="1"/>
  <c r="D178" i="1"/>
  <c r="D177" i="1"/>
  <c r="D176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53" i="1"/>
  <c r="D152" i="1"/>
  <c r="D151" i="1"/>
  <c r="D150" i="1"/>
  <c r="D149" i="1"/>
  <c r="D148" i="1"/>
  <c r="D147" i="1"/>
  <c r="L150" i="1"/>
  <c r="M150" i="1"/>
  <c r="N150" i="1"/>
  <c r="L151" i="1"/>
  <c r="M151" i="1"/>
  <c r="N151" i="1"/>
  <c r="L152" i="1"/>
  <c r="M152" i="1"/>
  <c r="N152" i="1"/>
  <c r="L153" i="1"/>
  <c r="O153" i="1" s="1"/>
  <c r="M153" i="1"/>
  <c r="N153" i="1"/>
  <c r="L154" i="1"/>
  <c r="M154" i="1"/>
  <c r="N154" i="1"/>
  <c r="L155" i="1"/>
  <c r="O155" i="1" s="1"/>
  <c r="M155" i="1"/>
  <c r="N155" i="1"/>
  <c r="L156" i="1"/>
  <c r="O156" i="1" s="1"/>
  <c r="M156" i="1"/>
  <c r="N156" i="1"/>
  <c r="L157" i="1"/>
  <c r="M157" i="1"/>
  <c r="N157" i="1"/>
  <c r="L158" i="1"/>
  <c r="M158" i="1"/>
  <c r="N158" i="1"/>
  <c r="L159" i="1"/>
  <c r="M159" i="1"/>
  <c r="N159" i="1"/>
  <c r="L160" i="1"/>
  <c r="M160" i="1"/>
  <c r="N160" i="1"/>
  <c r="L161" i="1"/>
  <c r="M161" i="1"/>
  <c r="N161" i="1"/>
  <c r="L162" i="1"/>
  <c r="M162" i="1"/>
  <c r="N162" i="1"/>
  <c r="L163" i="1"/>
  <c r="M163" i="1"/>
  <c r="N163" i="1"/>
  <c r="L164" i="1"/>
  <c r="M164" i="1"/>
  <c r="N164" i="1"/>
  <c r="L165" i="1"/>
  <c r="O165" i="1" s="1"/>
  <c r="M165" i="1"/>
  <c r="N165" i="1"/>
  <c r="L166" i="1"/>
  <c r="M166" i="1"/>
  <c r="N166" i="1"/>
  <c r="L167" i="1"/>
  <c r="M167" i="1"/>
  <c r="N167" i="1"/>
  <c r="L168" i="1"/>
  <c r="M168" i="1"/>
  <c r="N168" i="1"/>
  <c r="L169" i="1"/>
  <c r="M169" i="1"/>
  <c r="N169" i="1"/>
  <c r="L170" i="1"/>
  <c r="M170" i="1"/>
  <c r="N170" i="1"/>
  <c r="N149" i="1"/>
  <c r="M149" i="1"/>
  <c r="L149" i="1"/>
  <c r="N148" i="1"/>
  <c r="M148" i="1"/>
  <c r="L148" i="1"/>
  <c r="N147" i="1"/>
  <c r="M147" i="1"/>
  <c r="L147" i="1"/>
  <c r="I150" i="1"/>
  <c r="O150" i="1" s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O162" i="1" s="1"/>
  <c r="J162" i="1"/>
  <c r="I163" i="1"/>
  <c r="J163" i="1"/>
  <c r="I164" i="1"/>
  <c r="J164" i="1"/>
  <c r="I165" i="1"/>
  <c r="J165" i="1"/>
  <c r="I166" i="1"/>
  <c r="J166" i="1"/>
  <c r="I167" i="1"/>
  <c r="J167" i="1"/>
  <c r="I168" i="1"/>
  <c r="O168" i="1" s="1"/>
  <c r="J168" i="1"/>
  <c r="I169" i="1"/>
  <c r="J169" i="1"/>
  <c r="I170" i="1"/>
  <c r="J170" i="1"/>
  <c r="J149" i="1"/>
  <c r="I149" i="1"/>
  <c r="J148" i="1"/>
  <c r="I148" i="1"/>
  <c r="J147" i="1"/>
  <c r="I147" i="1"/>
  <c r="O147" i="1" s="1"/>
  <c r="L120" i="1"/>
  <c r="M120" i="1"/>
  <c r="N120" i="1"/>
  <c r="L121" i="1"/>
  <c r="M121" i="1"/>
  <c r="N121" i="1"/>
  <c r="L122" i="1"/>
  <c r="M122" i="1"/>
  <c r="N122" i="1"/>
  <c r="L123" i="1"/>
  <c r="M123" i="1"/>
  <c r="N123" i="1"/>
  <c r="L124" i="1"/>
  <c r="M124" i="1"/>
  <c r="N124" i="1"/>
  <c r="L125" i="1"/>
  <c r="M125" i="1"/>
  <c r="N125" i="1"/>
  <c r="L126" i="1"/>
  <c r="M126" i="1"/>
  <c r="N126" i="1"/>
  <c r="L127" i="1"/>
  <c r="M127" i="1"/>
  <c r="N127" i="1"/>
  <c r="L128" i="1"/>
  <c r="M128" i="1"/>
  <c r="N128" i="1"/>
  <c r="L129" i="1"/>
  <c r="M129" i="1"/>
  <c r="N129" i="1"/>
  <c r="L130" i="1"/>
  <c r="M130" i="1"/>
  <c r="N130" i="1"/>
  <c r="L131" i="1"/>
  <c r="M131" i="1"/>
  <c r="N131" i="1"/>
  <c r="L132" i="1"/>
  <c r="M132" i="1"/>
  <c r="N132" i="1"/>
  <c r="L133" i="1"/>
  <c r="M133" i="1"/>
  <c r="N133" i="1"/>
  <c r="L134" i="1"/>
  <c r="M134" i="1"/>
  <c r="N134" i="1"/>
  <c r="L135" i="1"/>
  <c r="M135" i="1"/>
  <c r="N135" i="1"/>
  <c r="L136" i="1"/>
  <c r="M136" i="1"/>
  <c r="N136" i="1"/>
  <c r="L137" i="1"/>
  <c r="M137" i="1"/>
  <c r="N137" i="1"/>
  <c r="L138" i="1"/>
  <c r="M138" i="1"/>
  <c r="N138" i="1"/>
  <c r="L139" i="1"/>
  <c r="M139" i="1"/>
  <c r="N139" i="1"/>
  <c r="L140" i="1"/>
  <c r="M140" i="1"/>
  <c r="N140" i="1"/>
  <c r="L141" i="1"/>
  <c r="M141" i="1"/>
  <c r="N141" i="1"/>
  <c r="N119" i="1"/>
  <c r="M119" i="1"/>
  <c r="L119" i="1"/>
  <c r="N118" i="1"/>
  <c r="M118" i="1"/>
  <c r="L118" i="1"/>
  <c r="N117" i="1"/>
  <c r="M117" i="1"/>
  <c r="L117" i="1"/>
  <c r="I120" i="1"/>
  <c r="O120" i="1" s="1"/>
  <c r="J120" i="1"/>
  <c r="I121" i="1"/>
  <c r="J121" i="1"/>
  <c r="I122" i="1"/>
  <c r="J122" i="1"/>
  <c r="I123" i="1"/>
  <c r="O123" i="1" s="1"/>
  <c r="J123" i="1"/>
  <c r="I124" i="1"/>
  <c r="J124" i="1"/>
  <c r="I125" i="1"/>
  <c r="J125" i="1"/>
  <c r="I126" i="1"/>
  <c r="O126" i="1" s="1"/>
  <c r="J126" i="1"/>
  <c r="I127" i="1"/>
  <c r="O127" i="1" s="1"/>
  <c r="J127" i="1"/>
  <c r="I128" i="1"/>
  <c r="J128" i="1"/>
  <c r="I129" i="1"/>
  <c r="J129" i="1"/>
  <c r="I130" i="1"/>
  <c r="O130" i="1" s="1"/>
  <c r="J130" i="1"/>
  <c r="I131" i="1"/>
  <c r="J131" i="1"/>
  <c r="I132" i="1"/>
  <c r="O132" i="1" s="1"/>
  <c r="J132" i="1"/>
  <c r="I133" i="1"/>
  <c r="J133" i="1"/>
  <c r="I134" i="1"/>
  <c r="J134" i="1"/>
  <c r="I135" i="1"/>
  <c r="O135" i="1" s="1"/>
  <c r="J135" i="1"/>
  <c r="I136" i="1"/>
  <c r="J136" i="1"/>
  <c r="I137" i="1"/>
  <c r="J137" i="1"/>
  <c r="I138" i="1"/>
  <c r="O138" i="1" s="1"/>
  <c r="J138" i="1"/>
  <c r="I139" i="1"/>
  <c r="J139" i="1"/>
  <c r="I140" i="1"/>
  <c r="J140" i="1"/>
  <c r="I141" i="1"/>
  <c r="J141" i="1"/>
  <c r="J119" i="1"/>
  <c r="I119" i="1"/>
  <c r="J118" i="1"/>
  <c r="I118" i="1"/>
  <c r="J117" i="1"/>
  <c r="I117" i="1"/>
  <c r="O117" i="1" s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24" i="1"/>
  <c r="D123" i="1"/>
  <c r="D122" i="1"/>
  <c r="D121" i="1"/>
  <c r="D120" i="1"/>
  <c r="D119" i="1"/>
  <c r="D118" i="1"/>
  <c r="D117" i="1"/>
  <c r="L107" i="1"/>
  <c r="M107" i="1"/>
  <c r="N107" i="1"/>
  <c r="L108" i="1"/>
  <c r="M108" i="1"/>
  <c r="N108" i="1"/>
  <c r="L109" i="1"/>
  <c r="M109" i="1"/>
  <c r="N109" i="1"/>
  <c r="L110" i="1"/>
  <c r="O110" i="1" s="1"/>
  <c r="M110" i="1"/>
  <c r="N110" i="1"/>
  <c r="L111" i="1"/>
  <c r="M111" i="1"/>
  <c r="N111" i="1"/>
  <c r="N106" i="1"/>
  <c r="M106" i="1"/>
  <c r="L106" i="1"/>
  <c r="N105" i="1"/>
  <c r="M105" i="1"/>
  <c r="L105" i="1"/>
  <c r="N104" i="1"/>
  <c r="M104" i="1"/>
  <c r="L104" i="1"/>
  <c r="L113" i="1" s="1"/>
  <c r="I106" i="1"/>
  <c r="J106" i="1"/>
  <c r="I107" i="1"/>
  <c r="J107" i="1"/>
  <c r="I108" i="1"/>
  <c r="O108" i="1" s="1"/>
  <c r="J108" i="1"/>
  <c r="I109" i="1"/>
  <c r="O109" i="1" s="1"/>
  <c r="J109" i="1"/>
  <c r="I110" i="1"/>
  <c r="J110" i="1"/>
  <c r="I111" i="1"/>
  <c r="J111" i="1"/>
  <c r="J105" i="1"/>
  <c r="I105" i="1"/>
  <c r="J104" i="1"/>
  <c r="I104" i="1"/>
  <c r="D109" i="1"/>
  <c r="D110" i="1"/>
  <c r="D111" i="1"/>
  <c r="D108" i="1"/>
  <c r="D107" i="1"/>
  <c r="D106" i="1"/>
  <c r="D105" i="1"/>
  <c r="D104" i="1"/>
  <c r="L97" i="1"/>
  <c r="M97" i="1"/>
  <c r="N97" i="1"/>
  <c r="O97" i="1"/>
  <c r="L98" i="1"/>
  <c r="M98" i="1"/>
  <c r="N98" i="1"/>
  <c r="N96" i="1"/>
  <c r="M96" i="1"/>
  <c r="L96" i="1"/>
  <c r="N95" i="1"/>
  <c r="M95" i="1"/>
  <c r="L95" i="1"/>
  <c r="N94" i="1"/>
  <c r="M94" i="1"/>
  <c r="L94" i="1"/>
  <c r="L100" i="1" s="1"/>
  <c r="I96" i="1"/>
  <c r="J96" i="1"/>
  <c r="I97" i="1"/>
  <c r="J97" i="1"/>
  <c r="I98" i="1"/>
  <c r="O98" i="1" s="1"/>
  <c r="J98" i="1"/>
  <c r="J95" i="1"/>
  <c r="I95" i="1"/>
  <c r="J94" i="1"/>
  <c r="I94" i="1"/>
  <c r="D98" i="1"/>
  <c r="D97" i="1"/>
  <c r="D96" i="1"/>
  <c r="D95" i="1"/>
  <c r="D94" i="1"/>
  <c r="L79" i="1"/>
  <c r="M79" i="1"/>
  <c r="N79" i="1"/>
  <c r="L80" i="1"/>
  <c r="M80" i="1"/>
  <c r="N80" i="1"/>
  <c r="L81" i="1"/>
  <c r="M81" i="1"/>
  <c r="N81" i="1"/>
  <c r="L82" i="1"/>
  <c r="M82" i="1"/>
  <c r="N82" i="1"/>
  <c r="L83" i="1"/>
  <c r="M83" i="1"/>
  <c r="N83" i="1"/>
  <c r="L84" i="1"/>
  <c r="M84" i="1"/>
  <c r="N84" i="1"/>
  <c r="L85" i="1"/>
  <c r="O85" i="1" s="1"/>
  <c r="M85" i="1"/>
  <c r="N85" i="1"/>
  <c r="L86" i="1"/>
  <c r="M86" i="1"/>
  <c r="N86" i="1"/>
  <c r="L87" i="1"/>
  <c r="M87" i="1"/>
  <c r="N87" i="1"/>
  <c r="L88" i="1"/>
  <c r="M88" i="1"/>
  <c r="N88" i="1"/>
  <c r="N78" i="1"/>
  <c r="M78" i="1"/>
  <c r="L78" i="1"/>
  <c r="N77" i="1"/>
  <c r="M77" i="1"/>
  <c r="L77" i="1"/>
  <c r="N76" i="1"/>
  <c r="M76" i="1"/>
  <c r="L76" i="1"/>
  <c r="I79" i="1"/>
  <c r="O79" i="1" s="1"/>
  <c r="J79" i="1"/>
  <c r="I80" i="1"/>
  <c r="O80" i="1" s="1"/>
  <c r="J80" i="1"/>
  <c r="I81" i="1"/>
  <c r="J81" i="1"/>
  <c r="I82" i="1"/>
  <c r="O82" i="1" s="1"/>
  <c r="J82" i="1"/>
  <c r="I83" i="1"/>
  <c r="O83" i="1" s="1"/>
  <c r="J83" i="1"/>
  <c r="I84" i="1"/>
  <c r="J84" i="1"/>
  <c r="I85" i="1"/>
  <c r="J85" i="1"/>
  <c r="I86" i="1"/>
  <c r="O86" i="1" s="1"/>
  <c r="J86" i="1"/>
  <c r="I87" i="1"/>
  <c r="J87" i="1"/>
  <c r="I88" i="1"/>
  <c r="O88" i="1" s="1"/>
  <c r="J88" i="1"/>
  <c r="J78" i="1"/>
  <c r="I78" i="1"/>
  <c r="J77" i="1"/>
  <c r="I77" i="1"/>
  <c r="J76" i="1"/>
  <c r="I76" i="1"/>
  <c r="D83" i="1"/>
  <c r="D84" i="1"/>
  <c r="D85" i="1"/>
  <c r="D86" i="1"/>
  <c r="D87" i="1"/>
  <c r="D88" i="1"/>
  <c r="D82" i="1"/>
  <c r="D81" i="1"/>
  <c r="D80" i="1"/>
  <c r="D79" i="1"/>
  <c r="D78" i="1"/>
  <c r="D77" i="1"/>
  <c r="D76" i="1"/>
  <c r="L72" i="1"/>
  <c r="L63" i="1"/>
  <c r="M63" i="1"/>
  <c r="N63" i="1"/>
  <c r="L64" i="1"/>
  <c r="M64" i="1"/>
  <c r="N64" i="1"/>
  <c r="L65" i="1"/>
  <c r="M65" i="1"/>
  <c r="N65" i="1"/>
  <c r="L66" i="1"/>
  <c r="M66" i="1"/>
  <c r="N66" i="1"/>
  <c r="L67" i="1"/>
  <c r="M67" i="1"/>
  <c r="N67" i="1"/>
  <c r="L68" i="1"/>
  <c r="M68" i="1"/>
  <c r="N68" i="1"/>
  <c r="L69" i="1"/>
  <c r="M69" i="1"/>
  <c r="N69" i="1"/>
  <c r="L70" i="1"/>
  <c r="M70" i="1"/>
  <c r="N70" i="1"/>
  <c r="N62" i="1"/>
  <c r="M62" i="1"/>
  <c r="L62" i="1"/>
  <c r="N61" i="1"/>
  <c r="M61" i="1"/>
  <c r="L61" i="1"/>
  <c r="I63" i="1"/>
  <c r="J63" i="1"/>
  <c r="I64" i="1"/>
  <c r="J64" i="1"/>
  <c r="I65" i="1"/>
  <c r="J65" i="1"/>
  <c r="I66" i="1"/>
  <c r="O66" i="1" s="1"/>
  <c r="J66" i="1"/>
  <c r="I67" i="1"/>
  <c r="J67" i="1"/>
  <c r="I68" i="1"/>
  <c r="J68" i="1"/>
  <c r="I69" i="1"/>
  <c r="O69" i="1" s="1"/>
  <c r="J69" i="1"/>
  <c r="I70" i="1"/>
  <c r="J70" i="1"/>
  <c r="J62" i="1"/>
  <c r="I62" i="1"/>
  <c r="J61" i="1"/>
  <c r="I61" i="1"/>
  <c r="D66" i="1"/>
  <c r="D67" i="1"/>
  <c r="D68" i="1"/>
  <c r="D69" i="1"/>
  <c r="D70" i="1"/>
  <c r="D65" i="1"/>
  <c r="D64" i="1"/>
  <c r="D63" i="1"/>
  <c r="D62" i="1"/>
  <c r="D61" i="1"/>
  <c r="L53" i="1"/>
  <c r="M53" i="1"/>
  <c r="N53" i="1"/>
  <c r="L54" i="1"/>
  <c r="M54" i="1"/>
  <c r="N54" i="1"/>
  <c r="L55" i="1"/>
  <c r="M55" i="1"/>
  <c r="N55" i="1"/>
  <c r="N52" i="1"/>
  <c r="M52" i="1"/>
  <c r="L52" i="1"/>
  <c r="N51" i="1"/>
  <c r="M51" i="1"/>
  <c r="L51" i="1"/>
  <c r="I53" i="1"/>
  <c r="O53" i="1" s="1"/>
  <c r="J53" i="1"/>
  <c r="I54" i="1"/>
  <c r="J54" i="1"/>
  <c r="I55" i="1"/>
  <c r="J55" i="1"/>
  <c r="J52" i="1"/>
  <c r="I52" i="1"/>
  <c r="J51" i="1"/>
  <c r="I51" i="1"/>
  <c r="D55" i="1"/>
  <c r="D54" i="1"/>
  <c r="D53" i="1"/>
  <c r="D52" i="1"/>
  <c r="D51" i="1"/>
  <c r="N45" i="1"/>
  <c r="M45" i="1"/>
  <c r="L45" i="1"/>
  <c r="J45" i="1"/>
  <c r="I45" i="1"/>
  <c r="I47" i="1" s="1"/>
  <c r="D45" i="1"/>
  <c r="L36" i="1"/>
  <c r="M36" i="1"/>
  <c r="N36" i="1"/>
  <c r="L37" i="1"/>
  <c r="M37" i="1"/>
  <c r="N37" i="1"/>
  <c r="L38" i="1"/>
  <c r="M38" i="1"/>
  <c r="N38" i="1"/>
  <c r="L39" i="1"/>
  <c r="M39" i="1"/>
  <c r="N39" i="1"/>
  <c r="N35" i="1"/>
  <c r="M35" i="1"/>
  <c r="L35" i="1"/>
  <c r="N34" i="1"/>
  <c r="M34" i="1"/>
  <c r="L34" i="1"/>
  <c r="I36" i="1"/>
  <c r="J36" i="1"/>
  <c r="I37" i="1"/>
  <c r="J37" i="1"/>
  <c r="I38" i="1"/>
  <c r="J38" i="1"/>
  <c r="I39" i="1"/>
  <c r="J39" i="1"/>
  <c r="J35" i="1"/>
  <c r="I35" i="1"/>
  <c r="J34" i="1"/>
  <c r="I34" i="1"/>
  <c r="D36" i="1"/>
  <c r="D37" i="1"/>
  <c r="D38" i="1"/>
  <c r="D39" i="1"/>
  <c r="D35" i="1"/>
  <c r="D34" i="1"/>
  <c r="N28" i="1"/>
  <c r="M28" i="1"/>
  <c r="L28" i="1"/>
  <c r="N27" i="1"/>
  <c r="M27" i="1"/>
  <c r="L27" i="1"/>
  <c r="J28" i="1"/>
  <c r="I28" i="1"/>
  <c r="J27" i="1"/>
  <c r="I27" i="1"/>
  <c r="I30" i="1" s="1"/>
  <c r="D28" i="1"/>
  <c r="D27" i="1"/>
  <c r="N21" i="1"/>
  <c r="M21" i="1"/>
  <c r="L21" i="1"/>
  <c r="L23" i="1" s="1"/>
  <c r="J21" i="1"/>
  <c r="I21" i="1"/>
  <c r="I23" i="1" s="1"/>
  <c r="D21" i="1"/>
  <c r="L207" i="1"/>
  <c r="R18" i="1"/>
  <c r="I113" i="1" l="1"/>
  <c r="L184" i="1"/>
  <c r="O182" i="1"/>
  <c r="O37" i="1"/>
  <c r="O45" i="1"/>
  <c r="O47" i="1" s="1"/>
  <c r="I90" i="1"/>
  <c r="O94" i="1"/>
  <c r="O107" i="1"/>
  <c r="O141" i="1"/>
  <c r="O129" i="1"/>
  <c r="O139" i="1"/>
  <c r="O189" i="1"/>
  <c r="O55" i="1"/>
  <c r="O119" i="1"/>
  <c r="L172" i="1"/>
  <c r="L90" i="1"/>
  <c r="O199" i="1"/>
  <c r="O27" i="1"/>
  <c r="O54" i="1"/>
  <c r="O159" i="1"/>
  <c r="O161" i="1"/>
  <c r="O111" i="1"/>
  <c r="O181" i="1"/>
  <c r="I201" i="1"/>
  <c r="O164" i="1"/>
  <c r="L143" i="1"/>
  <c r="I72" i="1"/>
  <c r="O78" i="1"/>
  <c r="O179" i="1"/>
  <c r="O178" i="1"/>
  <c r="I143" i="1"/>
  <c r="O152" i="1"/>
  <c r="I57" i="1"/>
  <c r="O106" i="1"/>
  <c r="O136" i="1"/>
  <c r="O124" i="1"/>
  <c r="O170" i="1"/>
  <c r="I184" i="1"/>
  <c r="O190" i="1"/>
  <c r="O36" i="1"/>
  <c r="O70" i="1"/>
  <c r="O105" i="1"/>
  <c r="O118" i="1"/>
  <c r="O140" i="1"/>
  <c r="O163" i="1"/>
  <c r="O188" i="1"/>
  <c r="O198" i="1"/>
  <c r="O63" i="1"/>
  <c r="O104" i="1"/>
  <c r="O133" i="1"/>
  <c r="O167" i="1"/>
  <c r="O191" i="1"/>
  <c r="O51" i="1"/>
  <c r="L30" i="1"/>
  <c r="O67" i="1"/>
  <c r="O77" i="1"/>
  <c r="O87" i="1"/>
  <c r="O137" i="1"/>
  <c r="O160" i="1"/>
  <c r="O195" i="1"/>
  <c r="O211" i="1"/>
  <c r="O215" i="1" s="1"/>
  <c r="O35" i="1"/>
  <c r="O76" i="1"/>
  <c r="O84" i="1"/>
  <c r="I172" i="1"/>
  <c r="O176" i="1"/>
  <c r="L215" i="1"/>
  <c r="L57" i="1"/>
  <c r="O64" i="1"/>
  <c r="O81" i="1"/>
  <c r="O134" i="1"/>
  <c r="O149" i="1"/>
  <c r="O157" i="1"/>
  <c r="O192" i="1"/>
  <c r="I41" i="1"/>
  <c r="O194" i="1"/>
  <c r="O62" i="1"/>
  <c r="O68" i="1"/>
  <c r="O95" i="1"/>
  <c r="O28" i="1"/>
  <c r="O30" i="1" s="1"/>
  <c r="O34" i="1"/>
  <c r="O41" i="1" s="1"/>
  <c r="O96" i="1"/>
  <c r="O131" i="1"/>
  <c r="O154" i="1"/>
  <c r="O38" i="1"/>
  <c r="O65" i="1"/>
  <c r="I100" i="1"/>
  <c r="O128" i="1"/>
  <c r="O121" i="1"/>
  <c r="O148" i="1"/>
  <c r="O158" i="1"/>
  <c r="O180" i="1"/>
  <c r="L201" i="1"/>
  <c r="O52" i="1"/>
  <c r="O61" i="1"/>
  <c r="O125" i="1"/>
  <c r="O169" i="1"/>
  <c r="O151" i="1"/>
  <c r="O197" i="1"/>
  <c r="O39" i="1"/>
  <c r="L41" i="1"/>
  <c r="O122" i="1"/>
  <c r="O166" i="1"/>
  <c r="L47" i="1"/>
  <c r="O21" i="1"/>
  <c r="O23" i="1" s="1"/>
  <c r="O172" i="1" l="1"/>
  <c r="L217" i="1"/>
  <c r="O201" i="1"/>
  <c r="O143" i="1"/>
  <c r="I217" i="1"/>
  <c r="O100" i="1"/>
  <c r="O184" i="1"/>
  <c r="O72" i="1"/>
  <c r="O113" i="1"/>
  <c r="O90" i="1"/>
  <c r="O57" i="1"/>
  <c r="O217" i="1" s="1"/>
</calcChain>
</file>

<file path=xl/sharedStrings.xml><?xml version="1.0" encoding="utf-8"?>
<sst xmlns="http://schemas.openxmlformats.org/spreadsheetml/2006/main" count="588" uniqueCount="320">
  <si>
    <t>Cliente: MINISTÉRIO PÚBLICO - PGJ</t>
  </si>
  <si>
    <t>Item</t>
  </si>
  <si>
    <t>Descrição</t>
  </si>
  <si>
    <t>Un</t>
  </si>
  <si>
    <t>Quant.</t>
  </si>
  <si>
    <t>Preço Unit.</t>
  </si>
  <si>
    <t>Preço Total</t>
  </si>
  <si>
    <t>Fonte de Referência</t>
  </si>
  <si>
    <t>Código de Referência</t>
  </si>
  <si>
    <t>Data de Referência</t>
  </si>
  <si>
    <t>Total UNITÁRIO</t>
  </si>
  <si>
    <t>Total GERAL</t>
  </si>
  <si>
    <t>Data Base:</t>
  </si>
  <si>
    <t>TIPO</t>
  </si>
  <si>
    <t>SINAPI</t>
  </si>
  <si>
    <t>COMP. MODIF.</t>
  </si>
  <si>
    <t>FRANARIN</t>
  </si>
  <si>
    <t>COMP. PROPR.</t>
  </si>
  <si>
    <t>COTAÇÃO</t>
  </si>
  <si>
    <t>Total do Grupo</t>
  </si>
  <si>
    <t>TOTAL DO ORÇAMENTO</t>
  </si>
  <si>
    <t>ANOTACAO/REGISTRO DE RESPONSAB TECNICA - ART/RRT DE EXECUCAO</t>
  </si>
  <si>
    <t>MOBILIZAÇÃO DA OBRA</t>
  </si>
  <si>
    <t>2.1</t>
  </si>
  <si>
    <t>UN</t>
  </si>
  <si>
    <t>CJ</t>
  </si>
  <si>
    <t>MS</t>
  </si>
  <si>
    <t>LIMPEZA PERMANENTE DA OBRA E TRANSPORTES INTERNOS</t>
  </si>
  <si>
    <t>1.1</t>
  </si>
  <si>
    <t>2.2</t>
  </si>
  <si>
    <t>Material com BDI</t>
  </si>
  <si>
    <t>Mão-de-Obra com BDI</t>
  </si>
  <si>
    <t>BDI (%)</t>
  </si>
  <si>
    <t>BDI de Referência:</t>
  </si>
  <si>
    <t>BDI Reduzido:</t>
  </si>
  <si>
    <t>Encargos Sociais:</t>
  </si>
  <si>
    <t xml:space="preserve"> 1.</t>
  </si>
  <si>
    <t xml:space="preserve"> MOBILIZAÇÃO DA OBRA</t>
  </si>
  <si>
    <t xml:space="preserve"> 2.</t>
  </si>
  <si>
    <t xml:space="preserve"> SERVIÇOS TÉCNICOS E DESPESAS DIVERSAS</t>
  </si>
  <si>
    <t xml:space="preserve"> 3.</t>
  </si>
  <si>
    <t xml:space="preserve"> INSTALAÇÕES PROVISÓRIAS</t>
  </si>
  <si>
    <t>ANDAIME METALICO TUBULAR TIPO TORRE - LOCAÇAO MENSAL</t>
  </si>
  <si>
    <t xml:space="preserve"> 4.</t>
  </si>
  <si>
    <t xml:space="preserve"> ADMINISTRAÇÃO LOCAL DA OBRA</t>
  </si>
  <si>
    <t xml:space="preserve"> 5.</t>
  </si>
  <si>
    <t xml:space="preserve"> PAREDES E PAINÉIS</t>
  </si>
  <si>
    <t xml:space="preserve"> 6.</t>
  </si>
  <si>
    <t xml:space="preserve"> COBERTURA</t>
  </si>
  <si>
    <t>CALHA ALUZINCO E=0,50MM CORTE 50</t>
  </si>
  <si>
    <t xml:space="preserve"> 7.</t>
  </si>
  <si>
    <t xml:space="preserve"> PISOS INTERNOS</t>
  </si>
  <si>
    <t xml:space="preserve"> 8.</t>
  </si>
  <si>
    <t xml:space="preserve"> REVESTIMENTOS</t>
  </si>
  <si>
    <t xml:space="preserve"> 9.</t>
  </si>
  <si>
    <t xml:space="preserve"> ESQUADRIAS </t>
  </si>
  <si>
    <t>10.</t>
  </si>
  <si>
    <t xml:space="preserve"> INSTALAÇÕES ELÉTRICAS, TELECOMUNICAÇÕES E SEGURANÇA</t>
  </si>
  <si>
    <t>172001 CAIXA ESTAMPADA 2X4" (51X102MM) CHAPA 20</t>
  </si>
  <si>
    <t>CAIXA DE DERIVAÇÃO TIPO X PARA ELETROCALHA 73X25MM</t>
  </si>
  <si>
    <t>LAUDO E REVISÃO DO SISTEMA DE ATERRAMENTO C/ RELATÓRIO E ART</t>
  </si>
  <si>
    <t>11.</t>
  </si>
  <si>
    <t xml:space="preserve"> INSTALAÇÕES HIDROSSANITÁRIAS</t>
  </si>
  <si>
    <t>12.</t>
  </si>
  <si>
    <t xml:space="preserve"> INSTALAÇÕES DE CLIMATIZAÇÃO </t>
  </si>
  <si>
    <t>COND. DE AR SPLIT HI-WALL 9.000 BTU/h INVERTER</t>
  </si>
  <si>
    <t>COND. DE AR SPLIT HI-WALL 12.000 BTU/h INVERTER</t>
  </si>
  <si>
    <t>LINHA DE FLUIDO FRIGORIGENO/ELETRICA</t>
  </si>
  <si>
    <t>14.</t>
  </si>
  <si>
    <t xml:space="preserve"> PINTURA</t>
  </si>
  <si>
    <t>PINTURA ESMALTE S/RODAPES INCL.FUNDO BRANCO</t>
  </si>
  <si>
    <t>15.</t>
  </si>
  <si>
    <t xml:space="preserve"> SERVICOS DIVERSOS</t>
  </si>
  <si>
    <t xml:space="preserve"> SERVICOS FINAIS</t>
  </si>
  <si>
    <t>Obra: REFORMA - PROMOTORIAS DE JUSTIÇA DE SOBRADINHO</t>
  </si>
  <si>
    <t>Endereço: RUA ROMANO CARLOS PASA, Nº 32 - SOBRADINHO - RS</t>
  </si>
  <si>
    <t>ORÇAMENTO RESUMIDO NÃO DESONERADO</t>
  </si>
  <si>
    <t>3.1</t>
  </si>
  <si>
    <t>3.2</t>
  </si>
  <si>
    <t>3.3</t>
  </si>
  <si>
    <t>3.4</t>
  </si>
  <si>
    <t>3.5</t>
  </si>
  <si>
    <t>3.6</t>
  </si>
  <si>
    <t>PLACA DE OBRA-PINTADA/FIXADA ESTRUTURA DE MADEIRA</t>
  </si>
  <si>
    <t>DEPOSITO CHAPAS COMPENSADO SEM FORRO COM ASSOALHO</t>
  </si>
  <si>
    <t>INSTALACAO PROVISORIA UNIDADE SANITARIA - 5,0M2</t>
  </si>
  <si>
    <t>BAIAS EM MADEIRA P/SEPARACAO DE RESIDUOS CLASSES A/B/C</t>
  </si>
  <si>
    <t>MONTAGEM E DESMONTAGEM DE ANDAIME TUBULAR TIPO TORRE</t>
  </si>
  <si>
    <t>4.1</t>
  </si>
  <si>
    <t>ADMINISTRAÇÃO LOCAL DA OBRA</t>
  </si>
  <si>
    <t>5.1</t>
  </si>
  <si>
    <t>5.2</t>
  </si>
  <si>
    <t>5.3</t>
  </si>
  <si>
    <t>5.4</t>
  </si>
  <si>
    <t>5.5</t>
  </si>
  <si>
    <t>DEMOLICAO CHURRASQUEIRA/BASE PIA/ABERTURA DE VAO</t>
  </si>
  <si>
    <t>PAREDE GESSO ACARTONADO E=10CM - 2 FACES SIMPLES COM GUIAS SIMPLES</t>
  </si>
  <si>
    <t>PAINEL GESSO ACARTONADO 1 FACE SIMPLES COM GUIA SIMPLES</t>
  </si>
  <si>
    <t>ISOLAMENTO ACUSTICO GESSO ACARTONADO C/LA DE ROCHA E=50MM</t>
  </si>
  <si>
    <t>DESMONTAGEM DE DIVISORIAS LEVES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</si>
  <si>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</si>
  <si>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</si>
  <si>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</si>
  <si>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</si>
  <si>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</si>
  <si>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</si>
  <si>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</si>
  <si>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</si>
  <si>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</si>
  <si>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</si>
  <si>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1259MP</t>
  </si>
  <si>
    <t>1260MP</t>
  </si>
  <si>
    <t>1262MP</t>
  </si>
  <si>
    <t>PROTEÇÃO COBERTURA C/LONA PLÁSTICA</t>
  </si>
  <si>
    <t>REMOÇAO/RECOLOCAÇAO TELHA DE FIBROCIMENTO</t>
  </si>
  <si>
    <t>REMOÇÃO ELEMENTOS DE FUNILARIA SEM REAPROVEITAMENTO</t>
  </si>
  <si>
    <t>SUBSTITUIÇAO TERÇA ESTRUTURA TELHADO JUNTO A CALHA</t>
  </si>
  <si>
    <t>COBERTURA C/TELHA FIBROCIMENTO 6MM</t>
  </si>
  <si>
    <t>CALHA ALUZINCO E=0,50MM CORTE 80</t>
  </si>
  <si>
    <t>ALGEROZ ALUZINCO E=0,50MM CORTE MEDIO 28</t>
  </si>
  <si>
    <t>CAPEAMENTO ALUZINCO E=0,50MM CORTE MEDIO 45</t>
  </si>
  <si>
    <t>GRELHA FLEXÍVEL PVC /TUBO QUEDA PLUVIAL (RALO ABACAXI)</t>
  </si>
  <si>
    <t>A72310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</si>
  <si>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</si>
  <si>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</si>
  <si>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</si>
  <si>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</si>
  <si>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</si>
  <si>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</si>
  <si>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</si>
  <si>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</si>
  <si>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</si>
  <si>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</si>
  <si>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</si>
  <si>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</si>
  <si>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</si>
  <si>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A91001</t>
  </si>
  <si>
    <t>A94110</t>
  </si>
  <si>
    <t>REMOCAO DE PISO CERAMICO/BASALTO IRREGULAR</t>
  </si>
  <si>
    <t>ESCAVACAO MANUAL DE VALAS</t>
  </si>
  <si>
    <t>ESCAVACAO MANUAL DE SOLO</t>
  </si>
  <si>
    <t>APILOAMENTO DE BASE</t>
  </si>
  <si>
    <t>REATERRO MANUAL DE VALAS COM COMPACTACAO</t>
  </si>
  <si>
    <t>CARGA/TRANSPORTE/DESCARGA DE MATERIAL ESCAVADO</t>
  </si>
  <si>
    <t>CINTA CONCRETO ARMADO 15x30 - MOLDADA IN LOCO</t>
  </si>
  <si>
    <t>LEITO DE PEDRA BRITADA 5CM</t>
  </si>
  <si>
    <t>CONTRAPISO CONCRETO IMPERMEAVEL-10CM-350KG CI/M3</t>
  </si>
  <si>
    <t>REGULARIZAÇAO DE BASE P/PISO CERAMICO CI-AR 1:5 E=3CM</t>
  </si>
  <si>
    <t>PISO CERAMICO 45X45CM ANTIDERRAPANTE C/ARGAM.COLANTE INCL. REJUNTE</t>
  </si>
  <si>
    <t>PISO BASALTO LUSTRADO 40X40-ARG.CI-AR 1:4-5CM</t>
  </si>
  <si>
    <t>RODAPE MADEIRA PADRAO EXISTENTE</t>
  </si>
  <si>
    <t>8.1</t>
  </si>
  <si>
    <t>8.2</t>
  </si>
  <si>
    <t>8.3</t>
  </si>
  <si>
    <t>8.4</t>
  </si>
  <si>
    <t>8.5</t>
  </si>
  <si>
    <t>A101020</t>
  </si>
  <si>
    <t>DEMOLIÇAO DE REVESTIMENTO CERAMICO SEM REAPROVEITAMENTO</t>
  </si>
  <si>
    <t>REBOCO ARGAMASSA FINA CA-AF 1:3+10%CI-5MM(INTERNO)</t>
  </si>
  <si>
    <t>RECONSTITUIÇAO DE REBOCO INTERNO DANIFICADO</t>
  </si>
  <si>
    <t>AZULEJO BRANCO AC A PRUMO C/COLA 30X40CM-INCL.REJUNTE</t>
  </si>
  <si>
    <t>FORRO DE GESSO ACARTONADO INCLUINDO ESTRUTURA DE FIXAÇAO</t>
  </si>
  <si>
    <t>9.1</t>
  </si>
  <si>
    <t>9.2</t>
  </si>
  <si>
    <t>9.3</t>
  </si>
  <si>
    <t>9.4</t>
  </si>
  <si>
    <t>9.5</t>
  </si>
  <si>
    <t>9.6</t>
  </si>
  <si>
    <t>9.7</t>
  </si>
  <si>
    <t>9.8</t>
  </si>
  <si>
    <t>.0132</t>
  </si>
  <si>
    <t>PORTA INT.SEMI-OCA COMPENS.CEDRO C/FERR.0,80X2,10</t>
  </si>
  <si>
    <t>FIXADOR DE PORTA LATAO TIPO MACHO/FÊMEA</t>
  </si>
  <si>
    <t>REMOÇAO DE ESQUADRIAS/ELEMENTOS METALICOS SEM REAPROV.</t>
  </si>
  <si>
    <t>GRADE FERRO 1/2" PARA PROTECAO DE JANELA</t>
  </si>
  <si>
    <t>PORTA FERRO METALON P/VIDRO C/GRADE 0,82X2,10M-C/FERR.</t>
  </si>
  <si>
    <t>CAIXILHO MAXIM-AR ALUMINIO ANODIZADO</t>
  </si>
  <si>
    <t>VIDRO TRANSPARENTE 4MM COLOCADO COM EPDM</t>
  </si>
  <si>
    <t>VIDRO PONTILHADO 4MM COLOCADO COM EPDM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</si>
  <si>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</si>
  <si>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</si>
  <si>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</si>
  <si>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</si>
  <si>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</si>
  <si>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</si>
  <si>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</si>
  <si>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</si>
  <si>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</si>
  <si>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</si>
  <si>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</si>
  <si>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</si>
  <si>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</si>
  <si>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</si>
  <si>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</si>
  <si>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</si>
  <si>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</si>
  <si>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</si>
  <si>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</si>
  <si>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</si>
  <si>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</si>
  <si>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</si>
  <si>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</si>
  <si>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</si>
  <si>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</si>
  <si>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FIO ISOLADO 2,5 mm2 PVC 450/750 V ANTICHAMA BWF</t>
  </si>
  <si>
    <t>TOMADA 2 P+T 10A EMBUTIR DUPLA COM PLACA 100x100mm</t>
  </si>
  <si>
    <t>TOMADA 2 P+T 20A EMBUTIR COM PLACA 50x100mm</t>
  </si>
  <si>
    <t>TOMADA 2 P+T 20A SOBREPOR C/CAIXA PVC 75x75mm</t>
  </si>
  <si>
    <t>TOMADA 2 P+T 10A SOBREPOR C/CAIXA PVC 75x75mm</t>
  </si>
  <si>
    <t>INTERRUPTOR SIMPLES EMBUTIR COM PLACA 50x100mm</t>
  </si>
  <si>
    <t>INTERRUPTOR PARALELO EMBUTIR COM PLACA 50x100mm</t>
  </si>
  <si>
    <t>DISJUNTOR DIN MONOPOLAR 20 A</t>
  </si>
  <si>
    <t>LUMINÁRIA PAINEL LED 30x120cm SOBREPOR 4000K 4400lm UGR&lt;19</t>
  </si>
  <si>
    <t>ELETROCALHA ALUMINIO SEÇAO 73X25MM 3SUBD.C/TAMPA</t>
  </si>
  <si>
    <t>ELETRODUTO PVC RÍGIDO 20mm (3/4")</t>
  </si>
  <si>
    <t>CURVA ELETRODUTO PVC RÍGIDO 20mm (3/4")</t>
  </si>
  <si>
    <t>SUPORTE P/COLUNA ALUMÍNIO COM 2 TOMADAS 2 P+T 10A</t>
  </si>
  <si>
    <t>SUPORTE P/COLUNA ALUMÍNIO COM 2 CONECTORES RJ-45 CAT 5E</t>
  </si>
  <si>
    <t>CURVA HORIZONTAL ALUM. P/ELETROCALHA 75X25MM</t>
  </si>
  <si>
    <t>CURVA VERTICAL ALUM. P/ELETROCALHA 75X25MM</t>
  </si>
  <si>
    <t>DISJUNTOR DIN TRIPOLAR 40 A</t>
  </si>
  <si>
    <t>CONECTOR RJ-45 CAT 5E DUPLO C/CAIXA 100x100mm</t>
  </si>
  <si>
    <t>PATCH PANEL 19" 24 PORTAS CATEGORIA 5E</t>
  </si>
  <si>
    <t>CABO UTP 4 PARES CATEGORIA 5E CM</t>
  </si>
  <si>
    <t>IDENTIFICAÇÃO PONTO DE CABEAMENTO ESTRUTURADO</t>
  </si>
  <si>
    <t>IDENTIFICAÇAO DE CIRCUITOS EM CD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</si>
  <si>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</si>
  <si>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</si>
  <si>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</si>
  <si>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</si>
  <si>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</si>
  <si>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</si>
  <si>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</si>
  <si>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</si>
  <si>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</si>
  <si>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</si>
  <si>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</si>
  <si>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</si>
  <si>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</si>
  <si>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</si>
  <si>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</si>
  <si>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</si>
  <si>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</si>
  <si>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</si>
  <si>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</si>
  <si>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</si>
  <si>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</si>
  <si>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</si>
  <si>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</si>
  <si>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</si>
  <si>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REMOÇAO DE APARELHOS/METAIS SANITARIOS</t>
  </si>
  <si>
    <t>ADEQUAÇAO DE INSTALAÇOES HIDROSSANITARIAS</t>
  </si>
  <si>
    <t>RASGO EM ALVENARIA P/CANALIZACOES C/ENCHIMENTO</t>
  </si>
  <si>
    <t>TUBO PVC RIGIDO SOLDAVEL 25MM</t>
  </si>
  <si>
    <t>JOELHO PVC C/ROSCA LATAO 25X1/2"</t>
  </si>
  <si>
    <t>LUVA PVC SOLDAVEL 25MM</t>
  </si>
  <si>
    <t>TUBO PVC RIGIDO SOLDAVEL ESGOTO 50MM</t>
  </si>
  <si>
    <t>TUBO PVC RIGIDO SOLDAVEL ESGOTO 75MM</t>
  </si>
  <si>
    <t>TUBO PVC RIGIDO SOLDAVEL ESGOTO 100MM</t>
  </si>
  <si>
    <t>CURVA 90 PVC RIGIDO 50MM</t>
  </si>
  <si>
    <t>CURVA 90 PVC RIGIDO 75MM ESGOTO</t>
  </si>
  <si>
    <t>JOELHO 90 PVC RIGIDO SOLDAVEL ESGOTO 100MM</t>
  </si>
  <si>
    <t>JUNÇAO REDUÇAO PVC SOLDAVEL ESGOTO 100X75MM</t>
  </si>
  <si>
    <t>LUVA PVC SOLDAVEL ESGOTO 50MM</t>
  </si>
  <si>
    <t>LUVA PVC SOLDAVEL ESGOTO 75MM</t>
  </si>
  <si>
    <t>LUVA PVC SOLDAVEL ESGOTO 100MM</t>
  </si>
  <si>
    <t>CAIXA INSPECAO 60X60CM ALV.15 C/TAMPA CONCRETO</t>
  </si>
  <si>
    <t>ADEQUAÇAO CAIXA DE INSPEÇAO PLUVIAL</t>
  </si>
  <si>
    <t>TANQUE DE LOUÇA COM COLUNA E METAIS</t>
  </si>
  <si>
    <t>APILOAMENTO DO FUNDO DE VALAS</t>
  </si>
  <si>
    <t>REATERRO MANUAL COM COMPACTACAO</t>
  </si>
  <si>
    <t>12.1</t>
  </si>
  <si>
    <t>12.2</t>
  </si>
  <si>
    <t>12.3</t>
  </si>
  <si>
    <t>12.4</t>
  </si>
  <si>
    <t>12.5</t>
  </si>
  <si>
    <t>12.6</t>
  </si>
  <si>
    <t>12.7</t>
  </si>
  <si>
    <t>REMOÇAO APAR. AR CONDICIONADO INCL. EMBALAGEM</t>
  </si>
  <si>
    <t>FURO ALVENARIA DIAMETRO MAIOR QUE 40MM E MENOR OU IGUAL 75MM</t>
  </si>
  <si>
    <t>CANALETA PVC CB60 65X55MM PARA REDE FRIGORIGENA</t>
  </si>
  <si>
    <t>DRENO PVC 25MM EMBUTIDO PARA SPLIT COM ARREMATES</t>
  </si>
  <si>
    <t>14.1</t>
  </si>
  <si>
    <t>13.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</si>
  <si>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</si>
  <si>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</si>
  <si>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</si>
  <si>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</si>
  <si>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</si>
  <si>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</si>
  <si>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</si>
  <si>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</si>
  <si>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</si>
  <si>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</si>
  <si>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</si>
  <si>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</si>
  <si>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1279MP</t>
  </si>
  <si>
    <t>1282MP</t>
  </si>
  <si>
    <t>PREPARAÇAO DE SUPERFICIES INT/EXT P/REPINTURA</t>
  </si>
  <si>
    <t>LIXAMENTO/EMASSAMENTO DE ESQUADRIAS DE MADEIRA</t>
  </si>
  <si>
    <t>SELADOR INTERNO/EXTERNO 1 DEMAO</t>
  </si>
  <si>
    <t>FUNDO PREPARADOR 1 DEMAO</t>
  </si>
  <si>
    <t>FUNDO PREPARADOR P/FORRO DE GESSO 1 DEMAO</t>
  </si>
  <si>
    <t>FUNDO ANTIOXIDANTE 1 DEMAO</t>
  </si>
  <si>
    <t>FUNDO SINTETICO NIVELADOR BCO P/MADEIRA-1DEM</t>
  </si>
  <si>
    <t>MASSA CORRIDA PVA 2 DEMAOS</t>
  </si>
  <si>
    <t>PINTURA ACRILICA SOBRE MASSA - 2 DEMAOS</t>
  </si>
  <si>
    <t>PINTURA ESMALTE S/FERRO-2 DEMAOS</t>
  </si>
  <si>
    <t>PINTURA ESMALTE S/MADEIRA-2 DEMAOS</t>
  </si>
  <si>
    <t>PERSIANA VERTICAL PVC 90MM NOVO BRIGHT COLOCADA</t>
  </si>
  <si>
    <t>15.1</t>
  </si>
  <si>
    <t>15.2</t>
  </si>
  <si>
    <t>15.3</t>
  </si>
  <si>
    <t>REMOCAO DE ENTULHO - LOCACAO CAÇAMBA 4M3</t>
  </si>
  <si>
    <t>LIMPEZA FINAL DA OBRA</t>
  </si>
  <si>
    <t>DESMOBILIZAÇÃO DA OBRA</t>
  </si>
  <si>
    <t>M2</t>
  </si>
  <si>
    <t>PT</t>
  </si>
  <si>
    <t>M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</si>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</sst>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0.00"/>
    <numFmt numFmtId="165" formatCode="#,##0.0000"/>
    <numFmt numFmtId="166" formatCode="General_)"/>
  </numFmts>
  <fonts count="12" x14ac:knownFonts="1">
    <font>
      <sz val="10"/>
      <name val="Arial"/>
    </font>
    <font>
      <b/>
      <sz val="12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2"/>
      <name val="Courier"/>
      <family val="3"/>
    </font>
    <font>
      <b/>
      <sz val="8"/>
      <name val="Tahoma"/>
      <family val="2"/>
    </font>
    <font>
      <sz val="8"/>
      <name val="Tahoma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6" fillId="0" borderId="0"/>
    <xf numFmtId="0" fontId="10" fillId="0" borderId="0"/>
    <xf numFmtId="39" fontId="7" fillId="0" borderId="0"/>
    <xf numFmtId="9" fontId="11" fillId="0" borderId="0" applyFont="0" applyFill="0" applyBorder="0" applyAlignment="0" applyProtection="0"/>
  </cellStyleXfs>
  <cellXfs count="67">
    <xf numFmtId="0" fontId="0" fillId="0" borderId="0" xfId="0"/>
    <xf numFmtId="3" fontId="0" fillId="0" borderId="0" xfId="0" applyNumberFormat="1"/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4" fontId="0" fillId="2" borderId="0" xfId="0" applyNumberFormat="1" applyFill="1"/>
    <xf numFmtId="0" fontId="0" fillId="2" borderId="0" xfId="0" applyFill="1" applyAlignment="1">
      <alignment horizontal="centerContinuous" vertical="top"/>
    </xf>
    <xf numFmtId="4" fontId="0" fillId="2" borderId="0" xfId="0" applyNumberFormat="1" applyFill="1" applyAlignment="1">
      <alignment horizontal="centerContinuous" vertical="top"/>
    </xf>
    <xf numFmtId="0" fontId="0" fillId="2" borderId="0" xfId="0" applyFill="1" applyAlignment="1">
      <alignment vertical="top"/>
    </xf>
    <xf numFmtId="0" fontId="2" fillId="2" borderId="0" xfId="0" applyFont="1" applyFill="1" applyAlignment="1">
      <alignment horizontal="center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4" fontId="4" fillId="2" borderId="0" xfId="0" applyNumberFormat="1" applyFont="1" applyFill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Continuous"/>
      <protection locked="0"/>
    </xf>
    <xf numFmtId="0" fontId="1" fillId="3" borderId="2" xfId="0" applyFont="1" applyFill="1" applyBorder="1" applyAlignment="1">
      <alignment horizontal="centerContinuous"/>
    </xf>
    <xf numFmtId="0" fontId="1" fillId="3" borderId="3" xfId="0" applyFont="1" applyFill="1" applyBorder="1" applyAlignment="1">
      <alignment horizontal="centerContinuous"/>
    </xf>
    <xf numFmtId="4" fontId="1" fillId="3" borderId="4" xfId="0" applyNumberFormat="1" applyFont="1" applyFill="1" applyBorder="1" applyAlignment="1">
      <alignment horizontal="centerContinuous"/>
    </xf>
    <xf numFmtId="0" fontId="2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17" fontId="2" fillId="2" borderId="0" xfId="0" applyNumberFormat="1" applyFont="1" applyFill="1" applyAlignment="1">
      <alignment horizontal="left"/>
    </xf>
    <xf numFmtId="166" fontId="9" fillId="0" borderId="7" xfId="3" applyNumberFormat="1" applyFont="1" applyBorder="1"/>
    <xf numFmtId="166" fontId="9" fillId="0" borderId="8" xfId="3" applyNumberFormat="1" applyFont="1" applyBorder="1"/>
    <xf numFmtId="166" fontId="9" fillId="0" borderId="9" xfId="3" applyNumberFormat="1" applyFont="1" applyBorder="1"/>
    <xf numFmtId="166" fontId="9" fillId="0" borderId="10" xfId="3" applyNumberFormat="1" applyFont="1" applyBorder="1"/>
    <xf numFmtId="166" fontId="9" fillId="0" borderId="11" xfId="3" applyNumberFormat="1" applyFont="1" applyBorder="1"/>
    <xf numFmtId="166" fontId="9" fillId="0" borderId="12" xfId="3" applyNumberFormat="1" applyFont="1" applyBorder="1"/>
    <xf numFmtId="0" fontId="2" fillId="2" borderId="0" xfId="0" applyFont="1" applyFill="1"/>
    <xf numFmtId="10" fontId="2" fillId="2" borderId="0" xfId="4" applyNumberFormat="1" applyFont="1" applyFill="1" applyAlignment="1">
      <alignment horizontal="left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164" fontId="2" fillId="4" borderId="6" xfId="0" applyNumberFormat="1" applyFont="1" applyFill="1" applyBorder="1" applyAlignment="1">
      <alignment horizontal="left" vertical="center"/>
    </xf>
    <xf numFmtId="165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7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4" fontId="4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vertical="center"/>
    </xf>
    <xf numFmtId="164" fontId="2" fillId="5" borderId="6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left" vertical="center"/>
    </xf>
    <xf numFmtId="4" fontId="2" fillId="5" borderId="6" xfId="0" applyNumberFormat="1" applyFont="1" applyFill="1" applyBorder="1" applyAlignment="1">
      <alignment horizontal="left" vertical="center"/>
    </xf>
    <xf numFmtId="4" fontId="2" fillId="5" borderId="6" xfId="0" applyNumberFormat="1" applyFont="1" applyFill="1" applyBorder="1" applyAlignment="1">
      <alignment vertical="center"/>
    </xf>
    <xf numFmtId="4" fontId="2" fillId="5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5" xfId="0" applyNumberFormat="1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center" vertical="center"/>
    </xf>
    <xf numFmtId="166" fontId="8" fillId="0" borderId="14" xfId="3" applyNumberFormat="1" applyFont="1" applyBorder="1" applyAlignment="1">
      <alignment horizontal="left"/>
    </xf>
    <xf numFmtId="166" fontId="8" fillId="0" borderId="15" xfId="3" applyNumberFormat="1" applyFont="1" applyBorder="1" applyAlignment="1">
      <alignment horizontal="left"/>
    </xf>
    <xf numFmtId="166" fontId="8" fillId="0" borderId="16" xfId="3" applyNumberFormat="1" applyFont="1" applyBorder="1" applyAlignment="1">
      <alignment horizontal="left"/>
    </xf>
    <xf numFmtId="166" fontId="9" fillId="0" borderId="17" xfId="3" applyNumberFormat="1" applyFont="1" applyBorder="1" applyAlignment="1">
      <alignment horizontal="left"/>
    </xf>
    <xf numFmtId="166" fontId="9" fillId="0" borderId="6" xfId="3" applyNumberFormat="1" applyFont="1" applyBorder="1" applyAlignment="1">
      <alignment horizontal="left"/>
    </xf>
    <xf numFmtId="166" fontId="9" fillId="0" borderId="18" xfId="3" applyNumberFormat="1" applyFont="1" applyBorder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_Fundação - Baldrames e Blocos" xfId="3" xr:uid="{00000000-0005-0000-0000-000003000000}"/>
    <cellStyle name="Porcentagem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976746</xdr:colOff>
      <xdr:row>1</xdr:row>
      <xdr:rowOff>0</xdr:rowOff>
    </xdr:from>
    <xdr:to>
      <xdr:col>10</xdr:col>
      <xdr:colOff>45895</xdr:colOff>
      <xdr:row>7</xdr:row>
      <xdr:rowOff>219075</xdr:rowOff>
    </xdr:to>
    <xdr:pic>
      <xdr:nvPicPr>
        <xdr:cNvPr id="1229" name="Imagem 2" descr="Cabeçalho-e-Rodapé-Colorido.png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86201" y="0"/>
          <a:ext cx="5757429" cy="1310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S217"/>
  <sheetViews>
    <sheetView tabSelected="1" topLeftCell="A2" zoomScaleNormal="100" workbookViewId="0">
      <selection activeCell="O215" sqref="O215"/>
    </sheetView>
  </sheetViews>
  <sheetFormatPr defaultRowHeight="12.75" x14ac:dyDescent="0.2"/>
  <cols>
    <col min="1" max="1" width="10.28515625" style="4" customWidth="1"/>
    <col min="2" max="2" width="13.85546875" style="4" customWidth="1"/>
    <col min="3" max="3" width="9.140625" style="4" customWidth="1"/>
    <col min="4" max="4" width="9.5703125" style="4" customWidth="1"/>
    <col min="5" max="5" width="58.140625" style="4" customWidth="1"/>
    <col min="6" max="6" width="7.7109375" style="4" customWidth="1"/>
    <col min="7" max="7" width="5.42578125" style="4" customWidth="1"/>
    <col min="8" max="8" width="10.28515625" style="4" bestFit="1" customWidth="1"/>
    <col min="9" max="9" width="10.28515625" style="4" customWidth="1"/>
    <col min="10" max="10" width="8.42578125" style="4" customWidth="1"/>
    <col min="11" max="12" width="10.28515625" style="4" customWidth="1"/>
    <col min="13" max="13" width="8.42578125" style="4" customWidth="1"/>
    <col min="14" max="14" width="10.28515625" style="4" customWidth="1"/>
    <col min="15" max="15" width="13.28515625" style="5" bestFit="1" customWidth="1"/>
    <col min="16" max="16" width="9.140625" style="4"/>
    <col min="17" max="17" width="14" style="4" bestFit="1" customWidth="1"/>
    <col min="18" max="18" width="9.85546875" style="4" bestFit="1" customWidth="1"/>
    <col min="19" max="16384" width="9.140625" style="4"/>
  </cols>
  <sheetData>
    <row r="1" spans="1:19" ht="13.5" hidden="1" thickBot="1" x14ac:dyDescent="0.25"/>
    <row r="2" spans="1:19" x14ac:dyDescent="0.2">
      <c r="Q2" s="58" t="s">
        <v>13</v>
      </c>
      <c r="R2" s="59"/>
      <c r="S2" s="60"/>
    </row>
    <row r="3" spans="1:19" x14ac:dyDescent="0.2">
      <c r="Q3" s="61"/>
      <c r="R3" s="62"/>
      <c r="S3" s="63"/>
    </row>
    <row r="4" spans="1:19" x14ac:dyDescent="0.2">
      <c r="Q4" s="24" t="s">
        <v>14</v>
      </c>
      <c r="R4" s="25"/>
      <c r="S4" s="26"/>
    </row>
    <row r="5" spans="1:19" x14ac:dyDescent="0.2">
      <c r="Q5" s="24" t="s">
        <v>16</v>
      </c>
      <c r="R5" s="25"/>
      <c r="S5" s="26"/>
    </row>
    <row r="6" spans="1:19" s="8" customFormat="1" x14ac:dyDescent="0.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7"/>
      <c r="Q6" s="24" t="s">
        <v>15</v>
      </c>
      <c r="R6" s="25"/>
      <c r="S6" s="26"/>
    </row>
    <row r="7" spans="1:19" s="8" customFormat="1" ht="21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Q7" s="24" t="s">
        <v>17</v>
      </c>
      <c r="R7" s="25"/>
      <c r="S7" s="26"/>
    </row>
    <row r="8" spans="1:19" s="8" customFormat="1" ht="21" customHeight="1" thickBo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7"/>
      <c r="Q8" s="27" t="s">
        <v>18</v>
      </c>
      <c r="R8" s="28"/>
      <c r="S8" s="29"/>
    </row>
    <row r="9" spans="1:19" ht="15.75" x14ac:dyDescent="0.25">
      <c r="A9" s="17" t="s">
        <v>76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9"/>
      <c r="Q9" s="2"/>
      <c r="R9" s="2"/>
      <c r="S9" s="2"/>
    </row>
    <row r="10" spans="1:19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M10" s="9"/>
      <c r="Q10" s="2"/>
      <c r="R10" s="2"/>
      <c r="S10" s="2"/>
    </row>
    <row r="11" spans="1:19" s="2" customFormat="1" ht="12.75" customHeight="1" x14ac:dyDescent="0.2">
      <c r="A11" s="64" t="s">
        <v>74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O11" s="3"/>
      <c r="P11" s="3"/>
    </row>
    <row r="12" spans="1:19" s="2" customFormat="1" ht="12.75" customHeight="1" x14ac:dyDescent="0.2">
      <c r="A12" s="64" t="s">
        <v>0</v>
      </c>
      <c r="B12" s="64"/>
      <c r="C12" s="64"/>
      <c r="D12" s="64"/>
      <c r="E12" s="64"/>
      <c r="F12" s="30"/>
      <c r="G12" s="30"/>
      <c r="H12" s="52" t="s">
        <v>35</v>
      </c>
      <c r="I12" s="52"/>
      <c r="J12" s="31">
        <v>1.3915999999999999</v>
      </c>
      <c r="K12" s="30"/>
      <c r="O12" s="3"/>
      <c r="P12" s="3"/>
    </row>
    <row r="13" spans="1:19" s="2" customFormat="1" ht="12.75" customHeight="1" x14ac:dyDescent="0.2">
      <c r="A13" s="64" t="s">
        <v>75</v>
      </c>
      <c r="B13" s="64"/>
      <c r="C13" s="64"/>
      <c r="D13" s="64"/>
      <c r="E13" s="64"/>
      <c r="F13" s="30"/>
      <c r="G13" s="30"/>
      <c r="H13" s="52" t="s">
        <v>33</v>
      </c>
      <c r="I13" s="52"/>
      <c r="J13" s="31">
        <v>0.25</v>
      </c>
      <c r="K13" s="30"/>
      <c r="O13" s="3"/>
      <c r="P13" s="3"/>
    </row>
    <row r="14" spans="1:19" s="2" customFormat="1" ht="12.75" customHeight="1" x14ac:dyDescent="0.2">
      <c r="A14" s="20" t="s">
        <v>12</v>
      </c>
      <c r="B14" s="23">
        <v>45778</v>
      </c>
      <c r="C14" s="20"/>
      <c r="D14" s="20"/>
      <c r="E14" s="21"/>
      <c r="F14" s="20"/>
      <c r="G14" s="20"/>
      <c r="H14" s="52" t="s">
        <v>34</v>
      </c>
      <c r="I14" s="52"/>
      <c r="J14" s="31">
        <v>0.16769999999999999</v>
      </c>
      <c r="K14" s="20"/>
      <c r="M14" s="20"/>
      <c r="O14" s="3"/>
      <c r="P14" s="3"/>
    </row>
    <row r="15" spans="1:19" s="2" customFormat="1" ht="12.75" customHeight="1" x14ac:dyDescent="0.2">
      <c r="A15" s="20"/>
      <c r="B15" s="20"/>
      <c r="C15" s="20"/>
      <c r="D15" s="20"/>
      <c r="E15" s="21"/>
      <c r="F15" s="20"/>
      <c r="G15" s="20"/>
      <c r="H15" s="20"/>
      <c r="I15" s="20"/>
      <c r="J15" s="20"/>
      <c r="K15" s="20"/>
      <c r="M15" s="20"/>
      <c r="O15" s="3"/>
      <c r="P15" s="3"/>
    </row>
    <row r="16" spans="1:19" x14ac:dyDescent="0.2">
      <c r="A16" s="65" t="s">
        <v>1</v>
      </c>
      <c r="B16" s="53" t="s">
        <v>7</v>
      </c>
      <c r="C16" s="53" t="s">
        <v>8</v>
      </c>
      <c r="D16" s="53" t="s">
        <v>9</v>
      </c>
      <c r="E16" s="65" t="s">
        <v>2</v>
      </c>
      <c r="F16" s="65" t="s">
        <v>4</v>
      </c>
      <c r="G16" s="66" t="s">
        <v>3</v>
      </c>
      <c r="H16" s="16" t="s">
        <v>30</v>
      </c>
      <c r="I16" s="16"/>
      <c r="J16" s="16"/>
      <c r="K16" s="16" t="s">
        <v>31</v>
      </c>
      <c r="L16" s="16"/>
      <c r="M16" s="16"/>
      <c r="N16" s="55" t="s">
        <v>10</v>
      </c>
      <c r="O16" s="56" t="s">
        <v>11</v>
      </c>
      <c r="P16" s="10"/>
    </row>
    <row r="17" spans="1:18" x14ac:dyDescent="0.2">
      <c r="A17" s="57"/>
      <c r="B17" s="54"/>
      <c r="C17" s="54"/>
      <c r="D17" s="54"/>
      <c r="E17" s="57"/>
      <c r="F17" s="57"/>
      <c r="G17" s="57"/>
      <c r="H17" s="11" t="s">
        <v>5</v>
      </c>
      <c r="I17" s="11" t="s">
        <v>6</v>
      </c>
      <c r="J17" s="11" t="s">
        <v>32</v>
      </c>
      <c r="K17" s="11" t="s">
        <v>5</v>
      </c>
      <c r="L17" s="11" t="s">
        <v>6</v>
      </c>
      <c r="M17" s="11" t="s">
        <v>32</v>
      </c>
      <c r="N17" s="54"/>
      <c r="O17" s="57"/>
      <c r="P17" s="10"/>
      <c r="Q17" s="3"/>
    </row>
    <row r="18" spans="1:18" s="2" customFormat="1" ht="3" customHeight="1" x14ac:dyDescent="0.2">
      <c r="A18" s="12"/>
      <c r="B18" s="12"/>
      <c r="C18" s="12"/>
      <c r="D18" s="22"/>
      <c r="E18" s="13"/>
      <c r="F18" s="13"/>
      <c r="G18" s="12"/>
      <c r="H18" s="14"/>
      <c r="I18" s="14"/>
      <c r="J18" s="14"/>
      <c r="K18" s="14"/>
      <c r="L18" s="14"/>
      <c r="M18" s="14"/>
      <c r="N18" s="14"/>
      <c r="O18" s="15"/>
      <c r="P18" s="13"/>
      <c r="R18" s="4" t="str">
        <f>IF(AND(E18="",E17&lt;&gt;""),"__T__",IF(AND(E18&lt;&gt;"",E17=""),"__D__",""))</f>
        <v/>
      </c>
    </row>
    <row r="19" spans="1:18" x14ac:dyDescent="0.2">
      <c r="A19" s="32" t="s">
        <v>36</v>
      </c>
      <c r="B19" s="33"/>
      <c r="C19" s="34"/>
      <c r="D19" s="33"/>
      <c r="E19" s="35" t="s">
        <v>37</v>
      </c>
      <c r="F19" s="36"/>
      <c r="G19" s="35"/>
      <c r="H19" s="36"/>
      <c r="I19" s="36"/>
      <c r="J19" s="36"/>
      <c r="K19" s="33"/>
      <c r="L19" s="33"/>
      <c r="M19" s="36"/>
      <c r="N19" s="34"/>
      <c r="O19" s="33"/>
    </row>
    <row r="20" spans="1:18" x14ac:dyDescent="0.2">
      <c r="A20" s="37"/>
      <c r="B20" s="38"/>
      <c r="C20" s="38"/>
      <c r="D20" s="39"/>
      <c r="E20" s="40"/>
      <c r="F20" s="41"/>
      <c r="G20" s="41"/>
      <c r="H20" s="41"/>
      <c r="I20" s="41"/>
      <c r="J20" s="41"/>
      <c r="K20" s="41"/>
      <c r="L20" s="41"/>
      <c r="M20" s="41"/>
      <c r="N20" s="41"/>
      <c r="O20" s="41"/>
    </row>
    <row r="21" spans="1:18" x14ac:dyDescent="0.2">
      <c r="A21" s="37" t="s">
        <v>28</v>
      </c>
      <c r="B21" s="38" t="s">
        <v>17</v>
      </c>
      <c r="C21" s="38">
        <v>2070</v>
      </c>
      <c r="D21" s="39">
        <f>($B$14)</f>
        <v>45778</v>
      </c>
      <c r="E21" s="40" t="s">
        <v>22</v>
      </c>
      <c r="F21" s="41">
        <v>1</v>
      </c>
      <c r="G21" s="42" t="s">
        <v>24</v>
      </c>
      <c r="H21" s="41">
        <v>987.5</v>
      </c>
      <c r="I21" s="41">
        <f>ROUND($F21*H21,2)</f>
        <v>987.5</v>
      </c>
      <c r="J21" s="43">
        <f>$J$13</f>
        <v>0.25</v>
      </c>
      <c r="K21" s="41">
        <v>513</v>
      </c>
      <c r="L21" s="41">
        <f>ROUND($F21*K21,2)</f>
        <v>513</v>
      </c>
      <c r="M21" s="43">
        <f>$J$13</f>
        <v>0.25</v>
      </c>
      <c r="N21" s="41">
        <f>H21+K21</f>
        <v>1500.5</v>
      </c>
      <c r="O21" s="41">
        <f>I21+L21</f>
        <v>1500.5</v>
      </c>
    </row>
    <row r="22" spans="1:18" x14ac:dyDescent="0.2">
      <c r="A22" s="37"/>
      <c r="B22" s="38"/>
      <c r="C22" s="38"/>
      <c r="D22" s="39"/>
      <c r="E22" s="40"/>
      <c r="F22" s="41"/>
      <c r="G22" s="42"/>
      <c r="H22" s="41"/>
      <c r="I22" s="41"/>
      <c r="J22" s="43"/>
      <c r="K22" s="41"/>
      <c r="L22" s="41"/>
      <c r="M22" s="43"/>
      <c r="N22" s="41"/>
      <c r="O22" s="41"/>
    </row>
    <row r="23" spans="1:18" x14ac:dyDescent="0.2">
      <c r="A23" s="44"/>
      <c r="B23" s="34"/>
      <c r="C23" s="36"/>
      <c r="D23" s="45"/>
      <c r="E23" s="46" t="s">
        <v>19</v>
      </c>
      <c r="F23" s="45"/>
      <c r="G23" s="45"/>
      <c r="H23" s="45"/>
      <c r="I23" s="45">
        <f>TRUNC(SUM(I21:I22),2)</f>
        <v>987.5</v>
      </c>
      <c r="J23" s="45"/>
      <c r="K23" s="45"/>
      <c r="L23" s="45">
        <f>SUM(L21:L22)</f>
        <v>513</v>
      </c>
      <c r="M23" s="45"/>
      <c r="N23" s="45"/>
      <c r="O23" s="45">
        <f>SUM(O21:O22)</f>
        <v>1500.5</v>
      </c>
    </row>
    <row r="24" spans="1:18" x14ac:dyDescent="0.2">
      <c r="A24" s="37"/>
      <c r="B24" s="38"/>
      <c r="C24" s="38"/>
      <c r="D24" s="39"/>
      <c r="E24" s="40"/>
      <c r="F24" s="41"/>
      <c r="G24" s="42"/>
      <c r="H24" s="41"/>
      <c r="I24" s="41"/>
      <c r="J24" s="41"/>
      <c r="K24" s="41"/>
      <c r="L24" s="41"/>
      <c r="M24" s="41"/>
      <c r="N24" s="41"/>
      <c r="O24" s="41"/>
    </row>
    <row r="25" spans="1:18" x14ac:dyDescent="0.2">
      <c r="A25" s="32" t="s">
        <v>38</v>
      </c>
      <c r="B25" s="33"/>
      <c r="C25" s="34"/>
      <c r="D25" s="33"/>
      <c r="E25" s="35" t="s">
        <v>39</v>
      </c>
      <c r="F25" s="36"/>
      <c r="G25" s="35"/>
      <c r="H25" s="36"/>
      <c r="I25" s="36"/>
      <c r="J25" s="36"/>
      <c r="K25" s="33"/>
      <c r="L25" s="33"/>
      <c r="M25" s="36"/>
      <c r="N25" s="34"/>
      <c r="O25" s="33"/>
    </row>
    <row r="26" spans="1:18" x14ac:dyDescent="0.2">
      <c r="A26" s="37"/>
      <c r="B26" s="38"/>
      <c r="C26" s="38"/>
      <c r="D26" s="39"/>
      <c r="E26" s="40"/>
      <c r="F26" s="41"/>
      <c r="G26" s="41"/>
      <c r="H26" s="41"/>
      <c r="I26" s="41"/>
      <c r="J26" s="41"/>
      <c r="K26" s="41"/>
      <c r="L26" s="41"/>
      <c r="M26" s="41"/>
      <c r="N26" s="41"/>
      <c r="O26" s="41"/>
    </row>
    <row r="27" spans="1:18" x14ac:dyDescent="0.2">
      <c r="A27" s="37" t="s">
        <v>23</v>
      </c>
      <c r="B27" s="38" t="s">
        <v>18</v>
      </c>
      <c r="C27" s="38" t="s">
        <v>23</v>
      </c>
      <c r="D27" s="39">
        <f>($B$14)</f>
        <v>45778</v>
      </c>
      <c r="E27" s="40" t="s">
        <v>21</v>
      </c>
      <c r="F27" s="41">
        <v>1</v>
      </c>
      <c r="G27" s="42" t="s">
        <v>25</v>
      </c>
      <c r="H27" s="41">
        <v>339.34</v>
      </c>
      <c r="I27" s="41">
        <f>ROUND($F27*H27,2)</f>
        <v>339.34</v>
      </c>
      <c r="J27" s="43">
        <f>$J$13</f>
        <v>0.25</v>
      </c>
      <c r="K27" s="41">
        <v>0</v>
      </c>
      <c r="L27" s="41">
        <f>ROUND($F27*K27,2)</f>
        <v>0</v>
      </c>
      <c r="M27" s="43">
        <f>$J$13</f>
        <v>0.25</v>
      </c>
      <c r="N27" s="41">
        <f>H27+K27</f>
        <v>339.34</v>
      </c>
      <c r="O27" s="41">
        <f>I27+L27</f>
        <v>339.34</v>
      </c>
    </row>
    <row r="28" spans="1:18" x14ac:dyDescent="0.2">
      <c r="A28" s="37" t="s">
        <v>29</v>
      </c>
      <c r="B28" s="38" t="s">
        <v>17</v>
      </c>
      <c r="C28" s="38">
        <v>2164</v>
      </c>
      <c r="D28" s="39">
        <f>($B$14)</f>
        <v>45778</v>
      </c>
      <c r="E28" s="40" t="s">
        <v>27</v>
      </c>
      <c r="F28" s="41">
        <v>2</v>
      </c>
      <c r="G28" s="42" t="s">
        <v>26</v>
      </c>
      <c r="H28" s="41">
        <v>0</v>
      </c>
      <c r="I28" s="41">
        <f>ROUND($F28*H28,2)</f>
        <v>0</v>
      </c>
      <c r="J28" s="43">
        <f>$J$13</f>
        <v>0.25</v>
      </c>
      <c r="K28" s="41">
        <v>1454.69</v>
      </c>
      <c r="L28" s="41">
        <f>ROUND($F28*K28,2)</f>
        <v>2909.38</v>
      </c>
      <c r="M28" s="43">
        <f>$J$13</f>
        <v>0.25</v>
      </c>
      <c r="N28" s="41">
        <f>H28+K28</f>
        <v>1454.69</v>
      </c>
      <c r="O28" s="41">
        <f>I28+L28</f>
        <v>2909.38</v>
      </c>
    </row>
    <row r="29" spans="1:18" x14ac:dyDescent="0.2">
      <c r="A29" s="37"/>
      <c r="B29" s="38"/>
      <c r="C29" s="38"/>
      <c r="D29" s="39"/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1"/>
    </row>
    <row r="30" spans="1:18" x14ac:dyDescent="0.2">
      <c r="A30" s="44"/>
      <c r="B30" s="34"/>
      <c r="C30" s="36"/>
      <c r="D30" s="45"/>
      <c r="E30" s="46" t="s">
        <v>19</v>
      </c>
      <c r="F30" s="45"/>
      <c r="G30" s="45"/>
      <c r="H30" s="45"/>
      <c r="I30" s="45">
        <f>TRUNC(SUM(I27:I29),2)</f>
        <v>339.34</v>
      </c>
      <c r="J30" s="45"/>
      <c r="K30" s="45"/>
      <c r="L30" s="45">
        <f>SUM(L27:L29)</f>
        <v>2909.38</v>
      </c>
      <c r="M30" s="45"/>
      <c r="N30" s="45"/>
      <c r="O30" s="45">
        <f>SUM(O27:O29)</f>
        <v>3248.7200000000003</v>
      </c>
    </row>
    <row r="31" spans="1:18" x14ac:dyDescent="0.2">
      <c r="A31" s="37"/>
      <c r="B31" s="38"/>
      <c r="C31" s="38"/>
      <c r="D31" s="39"/>
      <c r="E31" s="40"/>
      <c r="F31" s="41"/>
      <c r="G31" s="42"/>
      <c r="H31" s="41"/>
      <c r="I31" s="41"/>
      <c r="J31" s="43"/>
      <c r="K31" s="41"/>
      <c r="L31" s="41"/>
      <c r="M31" s="43"/>
      <c r="N31" s="41"/>
      <c r="O31" s="41"/>
    </row>
    <row r="32" spans="1:18" x14ac:dyDescent="0.2">
      <c r="A32" s="32" t="s">
        <v>40</v>
      </c>
      <c r="B32" s="33"/>
      <c r="C32" s="34"/>
      <c r="D32" s="33"/>
      <c r="E32" s="35" t="s">
        <v>41</v>
      </c>
      <c r="F32" s="36"/>
      <c r="G32" s="35"/>
      <c r="H32" s="36"/>
      <c r="I32" s="36"/>
      <c r="J32" s="36"/>
      <c r="K32" s="33"/>
      <c r="L32" s="33"/>
      <c r="M32" s="36"/>
      <c r="N32" s="34"/>
      <c r="O32" s="33"/>
    </row>
    <row r="33" spans="1:18" x14ac:dyDescent="0.2">
      <c r="A33" s="37"/>
      <c r="B33" s="38"/>
      <c r="C33" s="38"/>
      <c r="D33" s="39"/>
      <c r="E33" s="40"/>
      <c r="F33" s="41"/>
      <c r="G33" s="42"/>
      <c r="H33" s="41"/>
      <c r="I33" s="41"/>
      <c r="J33" s="41"/>
      <c r="K33" s="41"/>
      <c r="L33" s="41"/>
      <c r="M33" s="41"/>
      <c r="N33" s="41"/>
      <c r="O33" s="41"/>
    </row>
    <row r="34" spans="1:18" x14ac:dyDescent="0.2">
      <c r="A34" s="37" t="s">
        <v>77</v>
      </c>
      <c r="B34" s="38" t="s">
        <v>16</v>
      </c>
      <c r="C34" s="38">
        <v>27801</v>
      </c>
      <c r="D34" s="39">
        <f>($B$14)</f>
        <v>45778</v>
      </c>
      <c r="E34" s="40" t="s">
        <v>83</v>
      </c>
      <c r="F34" s="41">
        <v>0.48</v>
      </c>
      <c r="G34" s="42" t="s">
        <v>316</v>
      </c>
      <c r="H34" s="41">
        <v>1118.76</v>
      </c>
      <c r="I34" s="41">
        <f>ROUND($F34*H34,2)</f>
        <v>537</v>
      </c>
      <c r="J34" s="43">
        <f>$J$13</f>
        <v>0.25</v>
      </c>
      <c r="K34" s="41">
        <v>55.99</v>
      </c>
      <c r="L34" s="41">
        <f>ROUND($F34*K34,2)</f>
        <v>26.88</v>
      </c>
      <c r="M34" s="43">
        <f>$J$13</f>
        <v>0.25</v>
      </c>
      <c r="N34" s="41">
        <f>H34+K34</f>
        <v>1174.75</v>
      </c>
      <c r="O34" s="41">
        <f>I34+L34</f>
        <v>563.88</v>
      </c>
    </row>
    <row r="35" spans="1:18" x14ac:dyDescent="0.2">
      <c r="A35" s="37" t="s">
        <v>78</v>
      </c>
      <c r="B35" s="38" t="s">
        <v>16</v>
      </c>
      <c r="C35" s="38">
        <v>24112</v>
      </c>
      <c r="D35" s="39">
        <f>($B$14)</f>
        <v>45778</v>
      </c>
      <c r="E35" s="40" t="s">
        <v>84</v>
      </c>
      <c r="F35" s="41">
        <v>6</v>
      </c>
      <c r="G35" s="42" t="s">
        <v>316</v>
      </c>
      <c r="H35" s="41">
        <v>1361.2</v>
      </c>
      <c r="I35" s="41">
        <f>ROUND($F35*H35,2)</f>
        <v>8167.2</v>
      </c>
      <c r="J35" s="43">
        <f>$J$13</f>
        <v>0.25</v>
      </c>
      <c r="K35" s="41">
        <v>391.95</v>
      </c>
      <c r="L35" s="41">
        <f>ROUND($F35*K35,2)</f>
        <v>2351.6999999999998</v>
      </c>
      <c r="M35" s="43">
        <f>$J$13</f>
        <v>0.25</v>
      </c>
      <c r="N35" s="41">
        <f>H35+K35</f>
        <v>1753.15</v>
      </c>
      <c r="O35" s="41">
        <f>I35+L35</f>
        <v>10518.9</v>
      </c>
    </row>
    <row r="36" spans="1:18" x14ac:dyDescent="0.2">
      <c r="A36" s="37" t="s">
        <v>79</v>
      </c>
      <c r="B36" s="38" t="s">
        <v>16</v>
      </c>
      <c r="C36" s="38">
        <v>25301</v>
      </c>
      <c r="D36" s="39">
        <f t="shared" ref="D36:D39" si="0">($B$14)</f>
        <v>45778</v>
      </c>
      <c r="E36" s="40" t="s">
        <v>85</v>
      </c>
      <c r="F36" s="41">
        <v>1</v>
      </c>
      <c r="G36" s="42" t="s">
        <v>317</v>
      </c>
      <c r="H36" s="41">
        <v>836.35</v>
      </c>
      <c r="I36" s="41">
        <f t="shared" ref="I36:I39" si="1">ROUND($F36*H36,2)</f>
        <v>836.35</v>
      </c>
      <c r="J36" s="43">
        <f t="shared" ref="J36:J39" si="2">$J$13</f>
        <v>0.25</v>
      </c>
      <c r="K36" s="41">
        <v>589.17999999999995</v>
      </c>
      <c r="L36" s="41">
        <f t="shared" ref="L36:L39" si="3">ROUND($F36*K36,2)</f>
        <v>589.17999999999995</v>
      </c>
      <c r="M36" s="43">
        <f t="shared" ref="M36:M39" si="4">$J$13</f>
        <v>0.25</v>
      </c>
      <c r="N36" s="41">
        <f t="shared" ref="N36:N39" si="5">H36+K36</f>
        <v>1425.53</v>
      </c>
      <c r="O36" s="41">
        <f t="shared" ref="O36:O39" si="6">I36+L36</f>
        <v>1425.53</v>
      </c>
      <c r="R36" s="5"/>
    </row>
    <row r="37" spans="1:18" x14ac:dyDescent="0.2">
      <c r="A37" s="37" t="s">
        <v>80</v>
      </c>
      <c r="B37" s="38" t="s">
        <v>17</v>
      </c>
      <c r="C37" s="38">
        <v>1325</v>
      </c>
      <c r="D37" s="39">
        <f t="shared" si="0"/>
        <v>45778</v>
      </c>
      <c r="E37" s="40" t="s">
        <v>86</v>
      </c>
      <c r="F37" s="41">
        <v>1</v>
      </c>
      <c r="G37" s="42" t="s">
        <v>25</v>
      </c>
      <c r="H37" s="41">
        <v>649.91</v>
      </c>
      <c r="I37" s="41">
        <f t="shared" si="1"/>
        <v>649.91</v>
      </c>
      <c r="J37" s="43">
        <f t="shared" si="2"/>
        <v>0.25</v>
      </c>
      <c r="K37" s="41">
        <v>699.06</v>
      </c>
      <c r="L37" s="41">
        <f t="shared" si="3"/>
        <v>699.06</v>
      </c>
      <c r="M37" s="43">
        <f t="shared" si="4"/>
        <v>0.25</v>
      </c>
      <c r="N37" s="41">
        <f t="shared" si="5"/>
        <v>1348.9699999999998</v>
      </c>
      <c r="O37" s="41">
        <f t="shared" si="6"/>
        <v>1348.9699999999998</v>
      </c>
    </row>
    <row r="38" spans="1:18" x14ac:dyDescent="0.2">
      <c r="A38" s="37" t="s">
        <v>81</v>
      </c>
      <c r="B38" s="38" t="s">
        <v>18</v>
      </c>
      <c r="C38" s="38" t="s">
        <v>81</v>
      </c>
      <c r="D38" s="39">
        <f t="shared" si="0"/>
        <v>45778</v>
      </c>
      <c r="E38" s="40" t="s">
        <v>42</v>
      </c>
      <c r="F38" s="41">
        <v>1</v>
      </c>
      <c r="G38" s="42" t="s">
        <v>26</v>
      </c>
      <c r="H38" s="41">
        <v>2675</v>
      </c>
      <c r="I38" s="41">
        <f t="shared" si="1"/>
        <v>2675</v>
      </c>
      <c r="J38" s="43">
        <f t="shared" si="2"/>
        <v>0.25</v>
      </c>
      <c r="K38" s="41">
        <v>0</v>
      </c>
      <c r="L38" s="41">
        <f t="shared" si="3"/>
        <v>0</v>
      </c>
      <c r="M38" s="43">
        <f t="shared" si="4"/>
        <v>0.25</v>
      </c>
      <c r="N38" s="41">
        <f t="shared" si="5"/>
        <v>2675</v>
      </c>
      <c r="O38" s="41">
        <f t="shared" si="6"/>
        <v>2675</v>
      </c>
    </row>
    <row r="39" spans="1:18" x14ac:dyDescent="0.2">
      <c r="A39" s="37" t="s">
        <v>82</v>
      </c>
      <c r="B39" s="38" t="s">
        <v>17</v>
      </c>
      <c r="C39" s="38">
        <v>1493</v>
      </c>
      <c r="D39" s="39">
        <f t="shared" si="0"/>
        <v>45778</v>
      </c>
      <c r="E39" s="40" t="s">
        <v>87</v>
      </c>
      <c r="F39" s="41">
        <v>12</v>
      </c>
      <c r="G39" s="42" t="s">
        <v>318</v>
      </c>
      <c r="H39" s="41">
        <v>0</v>
      </c>
      <c r="I39" s="41">
        <f t="shared" si="1"/>
        <v>0</v>
      </c>
      <c r="J39" s="43">
        <f t="shared" si="2"/>
        <v>0.25</v>
      </c>
      <c r="K39" s="41">
        <v>33.15</v>
      </c>
      <c r="L39" s="41">
        <f t="shared" si="3"/>
        <v>397.8</v>
      </c>
      <c r="M39" s="43">
        <f t="shared" si="4"/>
        <v>0.25</v>
      </c>
      <c r="N39" s="41">
        <f t="shared" si="5"/>
        <v>33.15</v>
      </c>
      <c r="O39" s="41">
        <f t="shared" si="6"/>
        <v>397.8</v>
      </c>
    </row>
    <row r="40" spans="1:18" x14ac:dyDescent="0.2">
      <c r="A40" s="37"/>
      <c r="B40" s="38"/>
      <c r="C40" s="38"/>
      <c r="D40" s="39"/>
      <c r="E40" s="40"/>
      <c r="F40" s="41"/>
      <c r="G40" s="42"/>
      <c r="H40" s="41"/>
      <c r="I40" s="41"/>
      <c r="J40" s="43"/>
      <c r="K40" s="41"/>
      <c r="L40" s="41"/>
      <c r="M40" s="43"/>
      <c r="N40" s="41"/>
      <c r="O40" s="41"/>
    </row>
    <row r="41" spans="1:18" x14ac:dyDescent="0.2">
      <c r="A41" s="44"/>
      <c r="B41" s="34"/>
      <c r="C41" s="36"/>
      <c r="D41" s="45"/>
      <c r="E41" s="46" t="s">
        <v>19</v>
      </c>
      <c r="F41" s="45"/>
      <c r="G41" s="45"/>
      <c r="H41" s="45"/>
      <c r="I41" s="45">
        <f>TRUNC(SUM(I34:I40),2)</f>
        <v>12865.46</v>
      </c>
      <c r="J41" s="45"/>
      <c r="K41" s="45"/>
      <c r="L41" s="45">
        <f>SUM(L34:L40)</f>
        <v>4064.62</v>
      </c>
      <c r="M41" s="45"/>
      <c r="N41" s="45"/>
      <c r="O41" s="45">
        <f>SUM(O34:O40)</f>
        <v>16930.079999999998</v>
      </c>
    </row>
    <row r="42" spans="1:18" x14ac:dyDescent="0.2">
      <c r="A42" s="37"/>
      <c r="B42" s="38"/>
      <c r="C42" s="38"/>
      <c r="D42" s="39"/>
      <c r="E42" s="40"/>
      <c r="F42" s="41"/>
      <c r="G42" s="42"/>
      <c r="H42" s="41"/>
      <c r="I42" s="41"/>
      <c r="J42" s="41"/>
      <c r="K42" s="41"/>
      <c r="L42" s="41"/>
      <c r="M42" s="41"/>
      <c r="N42" s="41"/>
      <c r="O42" s="41"/>
    </row>
    <row r="43" spans="1:18" x14ac:dyDescent="0.2">
      <c r="A43" s="32" t="s">
        <v>43</v>
      </c>
      <c r="B43" s="33"/>
      <c r="C43" s="34"/>
      <c r="D43" s="33"/>
      <c r="E43" s="35" t="s">
        <v>44</v>
      </c>
      <c r="F43" s="36"/>
      <c r="G43" s="35"/>
      <c r="H43" s="36"/>
      <c r="I43" s="36"/>
      <c r="J43" s="36"/>
      <c r="K43" s="33"/>
      <c r="L43" s="33"/>
      <c r="M43" s="36"/>
      <c r="N43" s="34"/>
      <c r="O43" s="33"/>
    </row>
    <row r="44" spans="1:18" x14ac:dyDescent="0.2">
      <c r="A44" s="37"/>
      <c r="B44" s="38"/>
      <c r="C44" s="38"/>
      <c r="D44" s="39"/>
      <c r="E44" s="40"/>
      <c r="F44" s="41"/>
      <c r="G44" s="41"/>
      <c r="H44" s="41"/>
      <c r="I44" s="41"/>
      <c r="J44" s="41"/>
      <c r="K44" s="41"/>
      <c r="L44" s="41"/>
      <c r="M44" s="41"/>
      <c r="N44" s="41"/>
      <c r="O44" s="41"/>
    </row>
    <row r="45" spans="1:18" x14ac:dyDescent="0.2">
      <c r="A45" s="37" t="s">
        <v>88</v>
      </c>
      <c r="B45" s="38" t="s">
        <v>17</v>
      </c>
      <c r="C45" s="38">
        <v>2174</v>
      </c>
      <c r="D45" s="39">
        <f t="shared" ref="D45" si="7">($B$14)</f>
        <v>45778</v>
      </c>
      <c r="E45" s="40" t="s">
        <v>89</v>
      </c>
      <c r="F45" s="41">
        <v>1</v>
      </c>
      <c r="G45" s="42" t="s">
        <v>25</v>
      </c>
      <c r="H45" s="41">
        <v>0</v>
      </c>
      <c r="I45" s="41">
        <f t="shared" ref="I45" si="8">ROUND($F45*H45,2)</f>
        <v>0</v>
      </c>
      <c r="J45" s="43">
        <f t="shared" ref="J45" si="9">$J$13</f>
        <v>0.25</v>
      </c>
      <c r="K45" s="41">
        <v>10640.61</v>
      </c>
      <c r="L45" s="41">
        <f t="shared" ref="L45" si="10">ROUND($F45*K45,2)</f>
        <v>10640.61</v>
      </c>
      <c r="M45" s="43">
        <f t="shared" ref="M45" si="11">$J$13</f>
        <v>0.25</v>
      </c>
      <c r="N45" s="41">
        <f t="shared" ref="N45" si="12">H45+K45</f>
        <v>10640.61</v>
      </c>
      <c r="O45" s="41">
        <f t="shared" ref="O45" si="13">I45+L45</f>
        <v>10640.61</v>
      </c>
    </row>
    <row r="46" spans="1:18" x14ac:dyDescent="0.2">
      <c r="A46" s="37"/>
      <c r="B46" s="38"/>
      <c r="C46" s="38"/>
      <c r="D46" s="39"/>
      <c r="E46" s="40"/>
      <c r="F46" s="41"/>
      <c r="G46" s="42"/>
      <c r="H46" s="41"/>
      <c r="I46" s="41"/>
      <c r="J46" s="43"/>
      <c r="K46" s="41"/>
      <c r="L46" s="41"/>
      <c r="M46" s="43"/>
      <c r="N46" s="41"/>
      <c r="O46" s="41"/>
    </row>
    <row r="47" spans="1:18" x14ac:dyDescent="0.2">
      <c r="A47" s="44"/>
      <c r="B47" s="34"/>
      <c r="C47" s="36"/>
      <c r="D47" s="45"/>
      <c r="E47" s="46" t="s">
        <v>19</v>
      </c>
      <c r="F47" s="45"/>
      <c r="G47" s="45"/>
      <c r="H47" s="45"/>
      <c r="I47" s="45">
        <f>TRUNC(SUM(I45:I46),2)</f>
        <v>0</v>
      </c>
      <c r="J47" s="45"/>
      <c r="K47" s="45"/>
      <c r="L47" s="45">
        <f>SUM(L45:L46)</f>
        <v>10640.61</v>
      </c>
      <c r="M47" s="45"/>
      <c r="N47" s="45"/>
      <c r="O47" s="45">
        <f>SUM(O45:O46)</f>
        <v>10640.61</v>
      </c>
    </row>
    <row r="48" spans="1:18" x14ac:dyDescent="0.2">
      <c r="A48" s="37"/>
      <c r="B48" s="38"/>
      <c r="C48" s="38"/>
      <c r="D48" s="39"/>
      <c r="E48" s="40"/>
      <c r="F48" s="41"/>
      <c r="G48" s="42"/>
      <c r="H48" s="41"/>
      <c r="I48" s="41"/>
      <c r="J48" s="41"/>
      <c r="K48" s="41"/>
      <c r="L48" s="41"/>
      <c r="M48" s="41"/>
      <c r="N48" s="41"/>
      <c r="O48" s="41"/>
    </row>
    <row r="49" spans="1:18" x14ac:dyDescent="0.2">
      <c r="A49" s="32" t="s">
        <v>45</v>
      </c>
      <c r="B49" s="33"/>
      <c r="C49" s="34"/>
      <c r="D49" s="33"/>
      <c r="E49" s="35" t="s">
        <v>46</v>
      </c>
      <c r="F49" s="36"/>
      <c r="G49" s="35"/>
      <c r="H49" s="36"/>
      <c r="I49" s="36"/>
      <c r="J49" s="36"/>
      <c r="K49" s="33"/>
      <c r="L49" s="33"/>
      <c r="M49" s="36"/>
      <c r="N49" s="34"/>
      <c r="O49" s="33"/>
    </row>
    <row r="50" spans="1:18" x14ac:dyDescent="0.2">
      <c r="A50" s="37"/>
      <c r="B50" s="38"/>
      <c r="C50" s="38"/>
      <c r="D50" s="39"/>
      <c r="E50" s="40"/>
      <c r="F50" s="41"/>
      <c r="G50" s="41"/>
      <c r="H50" s="41"/>
      <c r="I50" s="41"/>
      <c r="J50" s="41"/>
      <c r="K50" s="41"/>
      <c r="L50" s="41"/>
      <c r="M50" s="41"/>
      <c r="N50" s="41"/>
      <c r="O50" s="41"/>
      <c r="R50" s="5"/>
    </row>
    <row r="51" spans="1:18" x14ac:dyDescent="0.2">
      <c r="A51" s="37" t="s">
        <v>90</v>
      </c>
      <c r="B51" s="38" t="s">
        <v>16</v>
      </c>
      <c r="C51" s="38">
        <v>522115</v>
      </c>
      <c r="D51" s="39">
        <f>($B$14)</f>
        <v>45778</v>
      </c>
      <c r="E51" s="40" t="s">
        <v>95</v>
      </c>
      <c r="F51" s="41">
        <v>12.7</v>
      </c>
      <c r="G51" s="42" t="s">
        <v>316</v>
      </c>
      <c r="H51" s="41">
        <v>0</v>
      </c>
      <c r="I51" s="41">
        <f t="shared" ref="I51:I55" si="14">ROUND($F51*H51,2)</f>
        <v>0</v>
      </c>
      <c r="J51" s="43">
        <f t="shared" ref="J51:J55" si="15">$J$13</f>
        <v>0.25</v>
      </c>
      <c r="K51" s="41">
        <v>28.68</v>
      </c>
      <c r="L51" s="41">
        <f t="shared" ref="L51:L55" si="16">ROUND($F51*K51,2)</f>
        <v>364.24</v>
      </c>
      <c r="M51" s="43">
        <f t="shared" ref="M51:M55" si="17">$J$13</f>
        <v>0.25</v>
      </c>
      <c r="N51" s="41">
        <f t="shared" ref="N51:N52" si="18">H51+K51</f>
        <v>28.68</v>
      </c>
      <c r="O51" s="41">
        <f t="shared" ref="O51:O52" si="19">I51+L51</f>
        <v>364.24</v>
      </c>
    </row>
    <row r="52" spans="1:18" x14ac:dyDescent="0.2">
      <c r="A52" s="37" t="s">
        <v>91</v>
      </c>
      <c r="B52" s="38" t="s">
        <v>17</v>
      </c>
      <c r="C52" s="38">
        <v>2096</v>
      </c>
      <c r="D52" s="39">
        <f>($B$14)</f>
        <v>45778</v>
      </c>
      <c r="E52" s="40" t="s">
        <v>96</v>
      </c>
      <c r="F52" s="41">
        <v>31.8</v>
      </c>
      <c r="G52" s="42" t="s">
        <v>316</v>
      </c>
      <c r="H52" s="41">
        <v>121.26</v>
      </c>
      <c r="I52" s="41">
        <f t="shared" si="14"/>
        <v>3856.07</v>
      </c>
      <c r="J52" s="43">
        <f t="shared" si="15"/>
        <v>0.25</v>
      </c>
      <c r="K52" s="41">
        <v>25.18</v>
      </c>
      <c r="L52" s="41">
        <f t="shared" si="16"/>
        <v>800.72</v>
      </c>
      <c r="M52" s="43">
        <f t="shared" si="17"/>
        <v>0.25</v>
      </c>
      <c r="N52" s="41">
        <f t="shared" si="18"/>
        <v>146.44</v>
      </c>
      <c r="O52" s="41">
        <f t="shared" si="19"/>
        <v>4656.79</v>
      </c>
    </row>
    <row r="53" spans="1:18" x14ac:dyDescent="0.2">
      <c r="A53" s="37" t="s">
        <v>92</v>
      </c>
      <c r="B53" s="38" t="s">
        <v>17</v>
      </c>
      <c r="C53" s="38">
        <v>2099</v>
      </c>
      <c r="D53" s="39">
        <f t="shared" ref="D53:D55" si="20">($B$14)</f>
        <v>45778</v>
      </c>
      <c r="E53" s="40" t="s">
        <v>97</v>
      </c>
      <c r="F53" s="41">
        <v>21.3</v>
      </c>
      <c r="G53" s="42" t="s">
        <v>316</v>
      </c>
      <c r="H53" s="41">
        <v>72.45</v>
      </c>
      <c r="I53" s="41">
        <f t="shared" si="14"/>
        <v>1543.19</v>
      </c>
      <c r="J53" s="43">
        <f t="shared" si="15"/>
        <v>0.25</v>
      </c>
      <c r="K53" s="41">
        <v>14.53</v>
      </c>
      <c r="L53" s="41">
        <f t="shared" si="16"/>
        <v>309.49</v>
      </c>
      <c r="M53" s="43">
        <f t="shared" si="17"/>
        <v>0.25</v>
      </c>
      <c r="N53" s="41">
        <f t="shared" ref="N53:N55" si="21">H53+K53</f>
        <v>86.98</v>
      </c>
      <c r="O53" s="41">
        <f t="shared" ref="O53:O55" si="22">I53+L53</f>
        <v>1852.68</v>
      </c>
    </row>
    <row r="54" spans="1:18" x14ac:dyDescent="0.2">
      <c r="A54" s="37" t="s">
        <v>93</v>
      </c>
      <c r="B54" s="38" t="s">
        <v>17</v>
      </c>
      <c r="C54" s="38">
        <v>2100</v>
      </c>
      <c r="D54" s="39">
        <f t="shared" si="20"/>
        <v>45778</v>
      </c>
      <c r="E54" s="40" t="s">
        <v>98</v>
      </c>
      <c r="F54" s="41">
        <v>53.1</v>
      </c>
      <c r="G54" s="42" t="s">
        <v>316</v>
      </c>
      <c r="H54" s="41">
        <v>69.34</v>
      </c>
      <c r="I54" s="41">
        <f t="shared" si="14"/>
        <v>3681.95</v>
      </c>
      <c r="J54" s="43">
        <f t="shared" si="15"/>
        <v>0.25</v>
      </c>
      <c r="K54" s="41">
        <v>2.75</v>
      </c>
      <c r="L54" s="41">
        <f t="shared" si="16"/>
        <v>146.03</v>
      </c>
      <c r="M54" s="43">
        <f t="shared" si="17"/>
        <v>0.25</v>
      </c>
      <c r="N54" s="41">
        <f t="shared" si="21"/>
        <v>72.09</v>
      </c>
      <c r="O54" s="41">
        <f t="shared" si="22"/>
        <v>3827.98</v>
      </c>
    </row>
    <row r="55" spans="1:18" x14ac:dyDescent="0.2">
      <c r="A55" s="37" t="s">
        <v>94</v>
      </c>
      <c r="B55" s="38" t="s">
        <v>16</v>
      </c>
      <c r="C55" s="38">
        <v>22197</v>
      </c>
      <c r="D55" s="39">
        <f t="shared" si="20"/>
        <v>45778</v>
      </c>
      <c r="E55" s="40" t="s">
        <v>99</v>
      </c>
      <c r="F55" s="41">
        <v>19.5</v>
      </c>
      <c r="G55" s="42" t="s">
        <v>316</v>
      </c>
      <c r="H55" s="41">
        <v>0</v>
      </c>
      <c r="I55" s="41">
        <f t="shared" si="14"/>
        <v>0</v>
      </c>
      <c r="J55" s="43">
        <f t="shared" si="15"/>
        <v>0.25</v>
      </c>
      <c r="K55" s="41">
        <v>54.14</v>
      </c>
      <c r="L55" s="41">
        <f t="shared" si="16"/>
        <v>1055.73</v>
      </c>
      <c r="M55" s="43">
        <f t="shared" si="17"/>
        <v>0.25</v>
      </c>
      <c r="N55" s="41">
        <f t="shared" si="21"/>
        <v>54.14</v>
      </c>
      <c r="O55" s="41">
        <f t="shared" si="22"/>
        <v>1055.73</v>
      </c>
    </row>
    <row r="56" spans="1:18" x14ac:dyDescent="0.2">
      <c r="A56" s="37"/>
      <c r="B56" s="38"/>
      <c r="C56" s="38"/>
      <c r="D56" s="39"/>
      <c r="E56" s="40"/>
      <c r="F56" s="41"/>
      <c r="G56" s="41"/>
      <c r="H56" s="41"/>
      <c r="I56" s="41"/>
      <c r="J56" s="41"/>
      <c r="K56" s="41"/>
      <c r="L56" s="41"/>
      <c r="M56" s="41"/>
      <c r="N56" s="41"/>
      <c r="O56" s="41"/>
    </row>
    <row r="57" spans="1:18" x14ac:dyDescent="0.2">
      <c r="A57" s="44"/>
      <c r="B57" s="34"/>
      <c r="C57" s="36"/>
      <c r="D57" s="45"/>
      <c r="E57" s="46" t="s">
        <v>19</v>
      </c>
      <c r="F57" s="45"/>
      <c r="G57" s="45"/>
      <c r="H57" s="45"/>
      <c r="I57" s="45">
        <f>TRUNC(SUM(I51:I56),2)</f>
        <v>9081.2099999999991</v>
      </c>
      <c r="J57" s="45"/>
      <c r="K57" s="45"/>
      <c r="L57" s="45">
        <f>SUM(L51:L56)</f>
        <v>2676.21</v>
      </c>
      <c r="M57" s="45"/>
      <c r="N57" s="45"/>
      <c r="O57" s="45">
        <f>SUM(O51:O56)</f>
        <v>11757.42</v>
      </c>
    </row>
    <row r="58" spans="1:18" x14ac:dyDescent="0.2">
      <c r="A58" s="37"/>
      <c r="B58" s="38"/>
      <c r="C58" s="38"/>
      <c r="D58" s="39"/>
      <c r="E58" s="40"/>
      <c r="F58" s="41"/>
      <c r="G58" s="42"/>
      <c r="H58" s="41"/>
      <c r="I58" s="41"/>
      <c r="J58" s="43"/>
      <c r="K58" s="41"/>
      <c r="L58" s="41"/>
      <c r="M58" s="43"/>
      <c r="N58" s="41"/>
      <c r="O58" s="41"/>
    </row>
    <row r="59" spans="1:18" x14ac:dyDescent="0.2">
      <c r="A59" s="32" t="s">
        <v>47</v>
      </c>
      <c r="B59" s="33"/>
      <c r="C59" s="34"/>
      <c r="D59" s="33"/>
      <c r="E59" s="35" t="s">
        <v>48</v>
      </c>
      <c r="F59" s="36"/>
      <c r="G59" s="35"/>
      <c r="H59" s="36"/>
      <c r="I59" s="36"/>
      <c r="J59" s="36"/>
      <c r="K59" s="33"/>
      <c r="L59" s="33"/>
      <c r="M59" s="36"/>
      <c r="N59" s="34"/>
      <c r="O59" s="33"/>
    </row>
    <row r="60" spans="1:18" x14ac:dyDescent="0.2">
      <c r="A60" s="37"/>
      <c r="B60" s="38"/>
      <c r="C60" s="38"/>
      <c r="D60" s="39"/>
      <c r="E60" s="40"/>
      <c r="F60" s="41"/>
      <c r="G60" s="42"/>
      <c r="H60" s="41"/>
      <c r="I60" s="41"/>
      <c r="J60" s="41"/>
      <c r="K60" s="41"/>
      <c r="L60" s="41"/>
      <c r="M60" s="41"/>
      <c r="N60" s="41"/>
      <c r="O60" s="41"/>
    </row>
    <row r="61" spans="1:18" x14ac:dyDescent="0.2">
      <c r="A61" s="37" t="s">
        <v>100</v>
      </c>
      <c r="B61" s="38" t="s">
        <v>17</v>
      </c>
      <c r="C61" s="38">
        <v>1313</v>
      </c>
      <c r="D61" s="39">
        <f>($B$14)</f>
        <v>45778</v>
      </c>
      <c r="E61" s="40" t="s">
        <v>113</v>
      </c>
      <c r="F61" s="41">
        <v>43.6</v>
      </c>
      <c r="G61" s="42" t="s">
        <v>316</v>
      </c>
      <c r="H61" s="41">
        <v>6.61</v>
      </c>
      <c r="I61" s="41">
        <f t="shared" ref="I61:I70" si="23">ROUND($F61*H61,2)</f>
        <v>288.2</v>
      </c>
      <c r="J61" s="43">
        <f t="shared" ref="J61:J70" si="24">$J$13</f>
        <v>0.25</v>
      </c>
      <c r="K61" s="41">
        <v>4.84</v>
      </c>
      <c r="L61" s="41">
        <f t="shared" ref="L61:L70" si="25">ROUND($F61*K61,2)</f>
        <v>211.02</v>
      </c>
      <c r="M61" s="43">
        <f t="shared" ref="M61:M70" si="26">$J$13</f>
        <v>0.25</v>
      </c>
      <c r="N61" s="41">
        <f t="shared" ref="N61:N62" si="27">H61+K61</f>
        <v>11.45</v>
      </c>
      <c r="O61" s="41">
        <f t="shared" ref="O61:O62" si="28">I61+L61</f>
        <v>499.22</v>
      </c>
    </row>
    <row r="62" spans="1:18" x14ac:dyDescent="0.2">
      <c r="A62" s="37" t="s">
        <v>101</v>
      </c>
      <c r="B62" s="38" t="s">
        <v>17</v>
      </c>
      <c r="C62" s="38">
        <v>2217</v>
      </c>
      <c r="D62" s="39">
        <f>($B$14)</f>
        <v>45778</v>
      </c>
      <c r="E62" s="40" t="s">
        <v>114</v>
      </c>
      <c r="F62" s="41">
        <v>40.299999999999997</v>
      </c>
      <c r="G62" s="42" t="s">
        <v>316</v>
      </c>
      <c r="H62" s="41">
        <v>2.5499999999999998</v>
      </c>
      <c r="I62" s="41">
        <f t="shared" si="23"/>
        <v>102.77</v>
      </c>
      <c r="J62" s="43">
        <f t="shared" si="24"/>
        <v>0.25</v>
      </c>
      <c r="K62" s="41">
        <v>67.11</v>
      </c>
      <c r="L62" s="41">
        <f t="shared" si="25"/>
        <v>2704.53</v>
      </c>
      <c r="M62" s="43">
        <f t="shared" si="26"/>
        <v>0.25</v>
      </c>
      <c r="N62" s="41">
        <f t="shared" si="27"/>
        <v>69.66</v>
      </c>
      <c r="O62" s="41">
        <f t="shared" si="28"/>
        <v>2807.3</v>
      </c>
    </row>
    <row r="63" spans="1:18" x14ac:dyDescent="0.2">
      <c r="A63" s="37" t="s">
        <v>102</v>
      </c>
      <c r="B63" s="38" t="s">
        <v>17</v>
      </c>
      <c r="C63" s="38">
        <v>2213</v>
      </c>
      <c r="D63" s="39">
        <f t="shared" ref="D63:D65" si="29">($B$14)</f>
        <v>45778</v>
      </c>
      <c r="E63" s="40" t="s">
        <v>115</v>
      </c>
      <c r="F63" s="41">
        <v>31.1</v>
      </c>
      <c r="G63" s="42" t="s">
        <v>318</v>
      </c>
      <c r="H63" s="41">
        <v>0</v>
      </c>
      <c r="I63" s="41">
        <f t="shared" si="23"/>
        <v>0</v>
      </c>
      <c r="J63" s="43">
        <f t="shared" si="24"/>
        <v>0.25</v>
      </c>
      <c r="K63" s="41">
        <v>14.59</v>
      </c>
      <c r="L63" s="41">
        <f t="shared" si="25"/>
        <v>453.75</v>
      </c>
      <c r="M63" s="43">
        <f t="shared" si="26"/>
        <v>0.25</v>
      </c>
      <c r="N63" s="41">
        <f t="shared" ref="N63:N70" si="30">H63+K63</f>
        <v>14.59</v>
      </c>
      <c r="O63" s="41">
        <f t="shared" ref="O63:O70" si="31">I63+L63</f>
        <v>453.75</v>
      </c>
    </row>
    <row r="64" spans="1:18" x14ac:dyDescent="0.2">
      <c r="A64" s="37" t="s">
        <v>103</v>
      </c>
      <c r="B64" s="38" t="s">
        <v>17</v>
      </c>
      <c r="C64" s="38">
        <v>2214</v>
      </c>
      <c r="D64" s="39">
        <f t="shared" si="29"/>
        <v>45778</v>
      </c>
      <c r="E64" s="40" t="s">
        <v>116</v>
      </c>
      <c r="F64" s="41">
        <v>7.6</v>
      </c>
      <c r="G64" s="42" t="s">
        <v>318</v>
      </c>
      <c r="H64" s="41">
        <v>22.49</v>
      </c>
      <c r="I64" s="41">
        <f t="shared" si="23"/>
        <v>170.92</v>
      </c>
      <c r="J64" s="43">
        <f t="shared" si="24"/>
        <v>0.25</v>
      </c>
      <c r="K64" s="41">
        <v>8.4</v>
      </c>
      <c r="L64" s="41">
        <f t="shared" si="25"/>
        <v>63.84</v>
      </c>
      <c r="M64" s="43">
        <f t="shared" si="26"/>
        <v>0.25</v>
      </c>
      <c r="N64" s="41">
        <f t="shared" si="30"/>
        <v>30.89</v>
      </c>
      <c r="O64" s="41">
        <f t="shared" si="31"/>
        <v>234.76</v>
      </c>
    </row>
    <row r="65" spans="1:15" x14ac:dyDescent="0.2">
      <c r="A65" s="37" t="s">
        <v>104</v>
      </c>
      <c r="B65" s="38" t="s">
        <v>16</v>
      </c>
      <c r="C65" s="38" t="s">
        <v>122</v>
      </c>
      <c r="D65" s="39">
        <f t="shared" si="29"/>
        <v>45778</v>
      </c>
      <c r="E65" s="40" t="s">
        <v>117</v>
      </c>
      <c r="F65" s="41">
        <v>2.7</v>
      </c>
      <c r="G65" s="42" t="s">
        <v>316</v>
      </c>
      <c r="H65" s="41">
        <v>47.49</v>
      </c>
      <c r="I65" s="41">
        <f t="shared" si="23"/>
        <v>128.22</v>
      </c>
      <c r="J65" s="43">
        <f t="shared" si="24"/>
        <v>0.25</v>
      </c>
      <c r="K65" s="41">
        <v>15.19</v>
      </c>
      <c r="L65" s="41">
        <f t="shared" si="25"/>
        <v>41.01</v>
      </c>
      <c r="M65" s="43">
        <f t="shared" si="26"/>
        <v>0.25</v>
      </c>
      <c r="N65" s="41">
        <f t="shared" si="30"/>
        <v>62.68</v>
      </c>
      <c r="O65" s="41">
        <f t="shared" si="31"/>
        <v>169.23</v>
      </c>
    </row>
    <row r="66" spans="1:15" x14ac:dyDescent="0.2">
      <c r="A66" s="37" t="s">
        <v>105</v>
      </c>
      <c r="B66" s="38" t="s">
        <v>17</v>
      </c>
      <c r="C66" s="38" t="s">
        <v>110</v>
      </c>
      <c r="D66" s="39">
        <f>($B$14)</f>
        <v>45778</v>
      </c>
      <c r="E66" s="40" t="s">
        <v>118</v>
      </c>
      <c r="F66" s="41">
        <v>7.6</v>
      </c>
      <c r="G66" s="42" t="s">
        <v>318</v>
      </c>
      <c r="H66" s="41">
        <v>139.9</v>
      </c>
      <c r="I66" s="41">
        <f t="shared" si="23"/>
        <v>1063.24</v>
      </c>
      <c r="J66" s="43">
        <f t="shared" si="24"/>
        <v>0.25</v>
      </c>
      <c r="K66" s="41">
        <v>75.84</v>
      </c>
      <c r="L66" s="41">
        <f t="shared" si="25"/>
        <v>576.38</v>
      </c>
      <c r="M66" s="43">
        <f t="shared" si="26"/>
        <v>0.25</v>
      </c>
      <c r="N66" s="41">
        <f t="shared" si="30"/>
        <v>215.74</v>
      </c>
      <c r="O66" s="41">
        <f t="shared" si="31"/>
        <v>1639.62</v>
      </c>
    </row>
    <row r="67" spans="1:15" x14ac:dyDescent="0.2">
      <c r="A67" s="37" t="s">
        <v>106</v>
      </c>
      <c r="B67" s="38" t="s">
        <v>17</v>
      </c>
      <c r="C67" s="38" t="s">
        <v>106</v>
      </c>
      <c r="D67" s="39">
        <f>($B$14)</f>
        <v>45778</v>
      </c>
      <c r="E67" s="40" t="s">
        <v>49</v>
      </c>
      <c r="F67" s="41">
        <v>7.65</v>
      </c>
      <c r="G67" s="42" t="s">
        <v>318</v>
      </c>
      <c r="H67" s="41">
        <v>89.69</v>
      </c>
      <c r="I67" s="41">
        <f t="shared" si="23"/>
        <v>686.13</v>
      </c>
      <c r="J67" s="43">
        <f t="shared" si="24"/>
        <v>0.25</v>
      </c>
      <c r="K67" s="41">
        <v>75.849999999999994</v>
      </c>
      <c r="L67" s="41">
        <f t="shared" si="25"/>
        <v>580.25</v>
      </c>
      <c r="M67" s="43">
        <f t="shared" si="26"/>
        <v>0.25</v>
      </c>
      <c r="N67" s="41">
        <f t="shared" si="30"/>
        <v>165.54</v>
      </c>
      <c r="O67" s="41">
        <f t="shared" si="31"/>
        <v>1266.3800000000001</v>
      </c>
    </row>
    <row r="68" spans="1:15" x14ac:dyDescent="0.2">
      <c r="A68" s="37" t="s">
        <v>107</v>
      </c>
      <c r="B68" s="38" t="s">
        <v>17</v>
      </c>
      <c r="C68" s="38" t="s">
        <v>111</v>
      </c>
      <c r="D68" s="39">
        <f t="shared" ref="D68:D70" si="32">($B$14)</f>
        <v>45778</v>
      </c>
      <c r="E68" s="40" t="s">
        <v>119</v>
      </c>
      <c r="F68" s="41">
        <v>0.6</v>
      </c>
      <c r="G68" s="42" t="s">
        <v>318</v>
      </c>
      <c r="H68" s="41">
        <v>57.21</v>
      </c>
      <c r="I68" s="41">
        <f t="shared" si="23"/>
        <v>34.33</v>
      </c>
      <c r="J68" s="43">
        <f t="shared" si="24"/>
        <v>0.25</v>
      </c>
      <c r="K68" s="41">
        <v>29.18</v>
      </c>
      <c r="L68" s="41">
        <f t="shared" si="25"/>
        <v>17.510000000000002</v>
      </c>
      <c r="M68" s="43">
        <f t="shared" si="26"/>
        <v>0.25</v>
      </c>
      <c r="N68" s="41">
        <f t="shared" si="30"/>
        <v>86.39</v>
      </c>
      <c r="O68" s="41">
        <f t="shared" si="31"/>
        <v>51.84</v>
      </c>
    </row>
    <row r="69" spans="1:15" x14ac:dyDescent="0.2">
      <c r="A69" s="37" t="s">
        <v>108</v>
      </c>
      <c r="B69" s="38" t="s">
        <v>17</v>
      </c>
      <c r="C69" s="38" t="s">
        <v>112</v>
      </c>
      <c r="D69" s="39">
        <f t="shared" si="32"/>
        <v>45778</v>
      </c>
      <c r="E69" s="40" t="s">
        <v>120</v>
      </c>
      <c r="F69" s="41">
        <v>15.3</v>
      </c>
      <c r="G69" s="42" t="s">
        <v>318</v>
      </c>
      <c r="H69" s="41">
        <v>81.96</v>
      </c>
      <c r="I69" s="41">
        <f t="shared" si="23"/>
        <v>1253.99</v>
      </c>
      <c r="J69" s="43">
        <f t="shared" si="24"/>
        <v>0.25</v>
      </c>
      <c r="K69" s="41">
        <v>29.18</v>
      </c>
      <c r="L69" s="41">
        <f t="shared" si="25"/>
        <v>446.45</v>
      </c>
      <c r="M69" s="43">
        <f t="shared" si="26"/>
        <v>0.25</v>
      </c>
      <c r="N69" s="41">
        <f t="shared" si="30"/>
        <v>111.13999999999999</v>
      </c>
      <c r="O69" s="41">
        <f t="shared" si="31"/>
        <v>1700.44</v>
      </c>
    </row>
    <row r="70" spans="1:15" x14ac:dyDescent="0.2">
      <c r="A70" s="37" t="s">
        <v>109</v>
      </c>
      <c r="B70" s="38" t="s">
        <v>17</v>
      </c>
      <c r="C70" s="38">
        <v>1210</v>
      </c>
      <c r="D70" s="39">
        <f t="shared" si="32"/>
        <v>45778</v>
      </c>
      <c r="E70" s="40" t="s">
        <v>121</v>
      </c>
      <c r="F70" s="41">
        <v>11</v>
      </c>
      <c r="G70" s="42" t="s">
        <v>24</v>
      </c>
      <c r="H70" s="41">
        <v>57.66</v>
      </c>
      <c r="I70" s="41">
        <f t="shared" si="23"/>
        <v>634.26</v>
      </c>
      <c r="J70" s="43">
        <f t="shared" si="24"/>
        <v>0.25</v>
      </c>
      <c r="K70" s="41">
        <v>17.510000000000002</v>
      </c>
      <c r="L70" s="41">
        <f t="shared" si="25"/>
        <v>192.61</v>
      </c>
      <c r="M70" s="43">
        <f t="shared" si="26"/>
        <v>0.25</v>
      </c>
      <c r="N70" s="41">
        <f t="shared" si="30"/>
        <v>75.17</v>
      </c>
      <c r="O70" s="41">
        <f t="shared" si="31"/>
        <v>826.87</v>
      </c>
    </row>
    <row r="71" spans="1:15" x14ac:dyDescent="0.2">
      <c r="A71" s="37"/>
      <c r="B71" s="38"/>
      <c r="C71" s="38"/>
      <c r="D71" s="39"/>
      <c r="E71" s="40"/>
      <c r="F71" s="41"/>
      <c r="G71" s="41"/>
      <c r="H71" s="41"/>
      <c r="I71" s="41"/>
      <c r="J71" s="41"/>
      <c r="K71" s="41"/>
      <c r="L71" s="41"/>
      <c r="M71" s="41"/>
      <c r="N71" s="41"/>
      <c r="O71" s="41"/>
    </row>
    <row r="72" spans="1:15" x14ac:dyDescent="0.2">
      <c r="A72" s="44"/>
      <c r="B72" s="34"/>
      <c r="C72" s="36"/>
      <c r="D72" s="45"/>
      <c r="E72" s="46" t="s">
        <v>19</v>
      </c>
      <c r="F72" s="45"/>
      <c r="G72" s="45"/>
      <c r="H72" s="45"/>
      <c r="I72" s="45">
        <f>TRUNC(SUM(I61:I71),2)</f>
        <v>4362.0600000000004</v>
      </c>
      <c r="J72" s="45"/>
      <c r="K72" s="45"/>
      <c r="L72" s="45">
        <f>SUM(L61:L71)</f>
        <v>5287.35</v>
      </c>
      <c r="M72" s="45"/>
      <c r="N72" s="45"/>
      <c r="O72" s="45">
        <f>SUM(O61:O71)</f>
        <v>9649.4100000000017</v>
      </c>
    </row>
    <row r="73" spans="1:15" x14ac:dyDescent="0.2">
      <c r="A73" s="37"/>
      <c r="B73" s="38"/>
      <c r="C73" s="38"/>
      <c r="D73" s="39"/>
      <c r="E73" s="40"/>
      <c r="F73" s="41"/>
      <c r="G73" s="42"/>
      <c r="H73" s="41"/>
      <c r="I73" s="41"/>
      <c r="J73" s="43"/>
      <c r="K73" s="41"/>
      <c r="L73" s="41"/>
      <c r="M73" s="43"/>
      <c r="N73" s="41"/>
      <c r="O73" s="41"/>
    </row>
    <row r="74" spans="1:15" x14ac:dyDescent="0.2">
      <c r="A74" s="32" t="s">
        <v>50</v>
      </c>
      <c r="B74" s="33"/>
      <c r="C74" s="34"/>
      <c r="D74" s="33"/>
      <c r="E74" s="35" t="s">
        <v>51</v>
      </c>
      <c r="F74" s="36"/>
      <c r="G74" s="35"/>
      <c r="H74" s="36"/>
      <c r="I74" s="36"/>
      <c r="J74" s="36"/>
      <c r="K74" s="33"/>
      <c r="L74" s="33"/>
      <c r="M74" s="36"/>
      <c r="N74" s="34"/>
      <c r="O74" s="33"/>
    </row>
    <row r="75" spans="1:15" x14ac:dyDescent="0.2">
      <c r="A75" s="37"/>
      <c r="B75" s="38"/>
      <c r="C75" s="38"/>
      <c r="D75" s="39"/>
      <c r="E75" s="40"/>
      <c r="F75" s="41"/>
      <c r="G75" s="42"/>
      <c r="H75" s="41"/>
      <c r="I75" s="41"/>
      <c r="J75" s="41"/>
      <c r="K75" s="41"/>
      <c r="L75" s="41"/>
      <c r="M75" s="41"/>
      <c r="N75" s="41"/>
      <c r="O75" s="41"/>
    </row>
    <row r="76" spans="1:15" x14ac:dyDescent="0.2">
      <c r="A76" s="37" t="s">
        <v>123</v>
      </c>
      <c r="B76" s="38" t="s">
        <v>16</v>
      </c>
      <c r="C76" s="38">
        <v>522126</v>
      </c>
      <c r="D76" s="39">
        <f>($B$14)</f>
        <v>45778</v>
      </c>
      <c r="E76" s="40" t="s">
        <v>138</v>
      </c>
      <c r="F76" s="41">
        <v>34.200000000000003</v>
      </c>
      <c r="G76" s="42" t="s">
        <v>316</v>
      </c>
      <c r="H76" s="41">
        <v>0</v>
      </c>
      <c r="I76" s="41">
        <f t="shared" ref="I76:I88" si="33">ROUND($F76*H76,2)</f>
        <v>0</v>
      </c>
      <c r="J76" s="43">
        <f t="shared" ref="J76:J88" si="34">$J$13</f>
        <v>0.25</v>
      </c>
      <c r="K76" s="41">
        <v>12.23</v>
      </c>
      <c r="L76" s="41">
        <f t="shared" ref="L76:L88" si="35">ROUND($F76*K76,2)</f>
        <v>418.27</v>
      </c>
      <c r="M76" s="43">
        <f t="shared" ref="M76:M88" si="36">$J$13</f>
        <v>0.25</v>
      </c>
      <c r="N76" s="41">
        <f t="shared" ref="N76:N78" si="37">H76+K76</f>
        <v>12.23</v>
      </c>
      <c r="O76" s="41">
        <f t="shared" ref="O76:O78" si="38">I76+L76</f>
        <v>418.27</v>
      </c>
    </row>
    <row r="77" spans="1:15" x14ac:dyDescent="0.2">
      <c r="A77" s="37" t="s">
        <v>124</v>
      </c>
      <c r="B77" s="38" t="s">
        <v>16</v>
      </c>
      <c r="C77" s="38">
        <v>531122</v>
      </c>
      <c r="D77" s="39">
        <f>($B$14)</f>
        <v>45778</v>
      </c>
      <c r="E77" s="40" t="s">
        <v>139</v>
      </c>
      <c r="F77" s="41">
        <v>0.8</v>
      </c>
      <c r="G77" s="42" t="s">
        <v>319</v>
      </c>
      <c r="H77" s="41">
        <v>0</v>
      </c>
      <c r="I77" s="41">
        <f t="shared" si="33"/>
        <v>0</v>
      </c>
      <c r="J77" s="43">
        <f t="shared" si="34"/>
        <v>0.25</v>
      </c>
      <c r="K77" s="41">
        <v>72.739999999999995</v>
      </c>
      <c r="L77" s="41">
        <f t="shared" si="35"/>
        <v>58.19</v>
      </c>
      <c r="M77" s="43">
        <f t="shared" si="36"/>
        <v>0.25</v>
      </c>
      <c r="N77" s="41">
        <f t="shared" si="37"/>
        <v>72.739999999999995</v>
      </c>
      <c r="O77" s="41">
        <f t="shared" si="38"/>
        <v>58.19</v>
      </c>
    </row>
    <row r="78" spans="1:15" x14ac:dyDescent="0.2">
      <c r="A78" s="37" t="s">
        <v>125</v>
      </c>
      <c r="B78" s="38" t="s">
        <v>16</v>
      </c>
      <c r="C78" s="38">
        <v>31121</v>
      </c>
      <c r="D78" s="39">
        <f t="shared" ref="D78:D80" si="39">($B$14)</f>
        <v>45778</v>
      </c>
      <c r="E78" s="40" t="s">
        <v>140</v>
      </c>
      <c r="F78" s="41">
        <v>0.2</v>
      </c>
      <c r="G78" s="42" t="s">
        <v>319</v>
      </c>
      <c r="H78" s="41">
        <v>0</v>
      </c>
      <c r="I78" s="41">
        <f t="shared" si="33"/>
        <v>0</v>
      </c>
      <c r="J78" s="43">
        <f t="shared" si="34"/>
        <v>0.25</v>
      </c>
      <c r="K78" s="41">
        <v>70.31</v>
      </c>
      <c r="L78" s="41">
        <f t="shared" si="35"/>
        <v>14.06</v>
      </c>
      <c r="M78" s="43">
        <f t="shared" si="36"/>
        <v>0.25</v>
      </c>
      <c r="N78" s="41">
        <f t="shared" si="37"/>
        <v>70.31</v>
      </c>
      <c r="O78" s="41">
        <f t="shared" si="38"/>
        <v>14.06</v>
      </c>
    </row>
    <row r="79" spans="1:15" x14ac:dyDescent="0.2">
      <c r="A79" s="37" t="s">
        <v>126</v>
      </c>
      <c r="B79" s="38" t="s">
        <v>16</v>
      </c>
      <c r="C79" s="38">
        <v>531324</v>
      </c>
      <c r="D79" s="39">
        <f t="shared" si="39"/>
        <v>45778</v>
      </c>
      <c r="E79" s="40" t="s">
        <v>141</v>
      </c>
      <c r="F79" s="41">
        <v>3.05</v>
      </c>
      <c r="G79" s="42" t="s">
        <v>316</v>
      </c>
      <c r="H79" s="41">
        <v>0</v>
      </c>
      <c r="I79" s="41">
        <f t="shared" si="33"/>
        <v>0</v>
      </c>
      <c r="J79" s="43">
        <f t="shared" si="34"/>
        <v>0.25</v>
      </c>
      <c r="K79" s="41">
        <v>3.65</v>
      </c>
      <c r="L79" s="41">
        <f t="shared" si="35"/>
        <v>11.13</v>
      </c>
      <c r="M79" s="43">
        <f t="shared" si="36"/>
        <v>0.25</v>
      </c>
      <c r="N79" s="41">
        <f t="shared" ref="N79:N88" si="40">H79+K79</f>
        <v>3.65</v>
      </c>
      <c r="O79" s="41">
        <f t="shared" ref="O79:O88" si="41">I79+L79</f>
        <v>11.13</v>
      </c>
    </row>
    <row r="80" spans="1:15" x14ac:dyDescent="0.2">
      <c r="A80" s="37" t="s">
        <v>127</v>
      </c>
      <c r="B80" s="38" t="s">
        <v>16</v>
      </c>
      <c r="C80" s="38">
        <v>31325</v>
      </c>
      <c r="D80" s="39">
        <f t="shared" si="39"/>
        <v>45778</v>
      </c>
      <c r="E80" s="40" t="s">
        <v>142</v>
      </c>
      <c r="F80" s="41">
        <v>0.55000000000000004</v>
      </c>
      <c r="G80" s="42" t="s">
        <v>319</v>
      </c>
      <c r="H80" s="41">
        <v>0</v>
      </c>
      <c r="I80" s="41">
        <f t="shared" si="33"/>
        <v>0</v>
      </c>
      <c r="J80" s="43">
        <f t="shared" si="34"/>
        <v>0.25</v>
      </c>
      <c r="K80" s="41">
        <v>48.49</v>
      </c>
      <c r="L80" s="41">
        <f t="shared" si="35"/>
        <v>26.67</v>
      </c>
      <c r="M80" s="43">
        <f t="shared" si="36"/>
        <v>0.25</v>
      </c>
      <c r="N80" s="41">
        <f t="shared" si="40"/>
        <v>48.49</v>
      </c>
      <c r="O80" s="41">
        <f t="shared" si="41"/>
        <v>26.67</v>
      </c>
    </row>
    <row r="81" spans="1:15" x14ac:dyDescent="0.2">
      <c r="A81" s="37" t="s">
        <v>128</v>
      </c>
      <c r="B81" s="38" t="s">
        <v>16</v>
      </c>
      <c r="C81" s="38">
        <v>531410</v>
      </c>
      <c r="D81" s="39">
        <f>($B$14)</f>
        <v>45778</v>
      </c>
      <c r="E81" s="40" t="s">
        <v>143</v>
      </c>
      <c r="F81" s="41">
        <v>0.35</v>
      </c>
      <c r="G81" s="42" t="s">
        <v>319</v>
      </c>
      <c r="H81" s="41">
        <v>29.25</v>
      </c>
      <c r="I81" s="41">
        <f t="shared" si="33"/>
        <v>10.24</v>
      </c>
      <c r="J81" s="43">
        <f t="shared" si="34"/>
        <v>0.25</v>
      </c>
      <c r="K81" s="41">
        <v>4.13</v>
      </c>
      <c r="L81" s="41">
        <f t="shared" si="35"/>
        <v>1.45</v>
      </c>
      <c r="M81" s="43">
        <f t="shared" si="36"/>
        <v>0.25</v>
      </c>
      <c r="N81" s="41">
        <f t="shared" si="40"/>
        <v>33.380000000000003</v>
      </c>
      <c r="O81" s="41">
        <f t="shared" si="41"/>
        <v>11.69</v>
      </c>
    </row>
    <row r="82" spans="1:15" x14ac:dyDescent="0.2">
      <c r="A82" s="37" t="s">
        <v>129</v>
      </c>
      <c r="B82" s="38" t="s">
        <v>17</v>
      </c>
      <c r="C82" s="38">
        <v>1211</v>
      </c>
      <c r="D82" s="39">
        <f>($B$14)</f>
        <v>45778</v>
      </c>
      <c r="E82" s="40" t="s">
        <v>144</v>
      </c>
      <c r="F82" s="41">
        <v>0.4</v>
      </c>
      <c r="G82" s="42" t="s">
        <v>319</v>
      </c>
      <c r="H82" s="41">
        <v>4070.78</v>
      </c>
      <c r="I82" s="41">
        <f t="shared" si="33"/>
        <v>1628.31</v>
      </c>
      <c r="J82" s="43">
        <f t="shared" si="34"/>
        <v>0.25</v>
      </c>
      <c r="K82" s="41">
        <v>1375.2</v>
      </c>
      <c r="L82" s="41">
        <f t="shared" si="35"/>
        <v>550.08000000000004</v>
      </c>
      <c r="M82" s="43">
        <f t="shared" si="36"/>
        <v>0.25</v>
      </c>
      <c r="N82" s="41">
        <f t="shared" si="40"/>
        <v>5445.9800000000005</v>
      </c>
      <c r="O82" s="41">
        <f t="shared" si="41"/>
        <v>2178.39</v>
      </c>
    </row>
    <row r="83" spans="1:15" x14ac:dyDescent="0.2">
      <c r="A83" s="37" t="s">
        <v>130</v>
      </c>
      <c r="B83" s="38" t="s">
        <v>16</v>
      </c>
      <c r="C83" s="38" t="s">
        <v>136</v>
      </c>
      <c r="D83" s="39">
        <f>($B$14)</f>
        <v>45778</v>
      </c>
      <c r="E83" s="40" t="s">
        <v>145</v>
      </c>
      <c r="F83" s="41">
        <v>26.3</v>
      </c>
      <c r="G83" s="42" t="s">
        <v>316</v>
      </c>
      <c r="H83" s="41">
        <v>9.5299999999999994</v>
      </c>
      <c r="I83" s="41">
        <f t="shared" si="33"/>
        <v>250.64</v>
      </c>
      <c r="J83" s="43">
        <f t="shared" si="34"/>
        <v>0.25</v>
      </c>
      <c r="K83" s="41">
        <v>4.9000000000000004</v>
      </c>
      <c r="L83" s="41">
        <f t="shared" si="35"/>
        <v>128.87</v>
      </c>
      <c r="M83" s="43">
        <f t="shared" si="36"/>
        <v>0.25</v>
      </c>
      <c r="N83" s="41">
        <f t="shared" si="40"/>
        <v>14.43</v>
      </c>
      <c r="O83" s="41">
        <f t="shared" si="41"/>
        <v>379.51</v>
      </c>
    </row>
    <row r="84" spans="1:15" x14ac:dyDescent="0.2">
      <c r="A84" s="37" t="s">
        <v>131</v>
      </c>
      <c r="B84" s="38" t="s">
        <v>16</v>
      </c>
      <c r="C84" s="38">
        <v>91023</v>
      </c>
      <c r="D84" s="39">
        <f>($B$14)</f>
        <v>45778</v>
      </c>
      <c r="E84" s="40" t="s">
        <v>146</v>
      </c>
      <c r="F84" s="41">
        <v>26.3</v>
      </c>
      <c r="G84" s="42" t="s">
        <v>316</v>
      </c>
      <c r="H84" s="41">
        <v>69.58</v>
      </c>
      <c r="I84" s="41">
        <f t="shared" si="33"/>
        <v>1829.95</v>
      </c>
      <c r="J84" s="43">
        <f t="shared" si="34"/>
        <v>0.25</v>
      </c>
      <c r="K84" s="41">
        <v>42.78</v>
      </c>
      <c r="L84" s="41">
        <f t="shared" si="35"/>
        <v>1125.1099999999999</v>
      </c>
      <c r="M84" s="43">
        <f t="shared" si="36"/>
        <v>0.25</v>
      </c>
      <c r="N84" s="41">
        <f t="shared" si="40"/>
        <v>112.36</v>
      </c>
      <c r="O84" s="41">
        <f t="shared" si="41"/>
        <v>2955.06</v>
      </c>
    </row>
    <row r="85" spans="1:15" x14ac:dyDescent="0.2">
      <c r="A85" s="37" t="s">
        <v>132</v>
      </c>
      <c r="B85" s="38" t="s">
        <v>17</v>
      </c>
      <c r="C85" s="38">
        <v>1446</v>
      </c>
      <c r="D85" s="39">
        <f t="shared" ref="D85:D87" si="42">($B$14)</f>
        <v>45778</v>
      </c>
      <c r="E85" s="40" t="s">
        <v>147</v>
      </c>
      <c r="F85" s="41">
        <v>9</v>
      </c>
      <c r="G85" s="42" t="s">
        <v>316</v>
      </c>
      <c r="H85" s="41">
        <v>15.66</v>
      </c>
      <c r="I85" s="41">
        <f t="shared" si="33"/>
        <v>140.94</v>
      </c>
      <c r="J85" s="43">
        <f t="shared" si="34"/>
        <v>0.25</v>
      </c>
      <c r="K85" s="41">
        <v>21.25</v>
      </c>
      <c r="L85" s="41">
        <f t="shared" si="35"/>
        <v>191.25</v>
      </c>
      <c r="M85" s="43">
        <f t="shared" si="36"/>
        <v>0.25</v>
      </c>
      <c r="N85" s="41">
        <f t="shared" si="40"/>
        <v>36.909999999999997</v>
      </c>
      <c r="O85" s="41">
        <f t="shared" si="41"/>
        <v>332.19</v>
      </c>
    </row>
    <row r="86" spans="1:15" x14ac:dyDescent="0.2">
      <c r="A86" s="37" t="s">
        <v>133</v>
      </c>
      <c r="B86" s="38" t="s">
        <v>17</v>
      </c>
      <c r="C86" s="38">
        <v>2302</v>
      </c>
      <c r="D86" s="39">
        <f t="shared" si="42"/>
        <v>45778</v>
      </c>
      <c r="E86" s="40" t="s">
        <v>148</v>
      </c>
      <c r="F86" s="41">
        <v>9</v>
      </c>
      <c r="G86" s="42" t="s">
        <v>316</v>
      </c>
      <c r="H86" s="41">
        <v>81.36</v>
      </c>
      <c r="I86" s="41">
        <f t="shared" si="33"/>
        <v>732.24</v>
      </c>
      <c r="J86" s="43">
        <f t="shared" si="34"/>
        <v>0.25</v>
      </c>
      <c r="K86" s="41">
        <v>20.93</v>
      </c>
      <c r="L86" s="41">
        <f t="shared" si="35"/>
        <v>188.37</v>
      </c>
      <c r="M86" s="43">
        <f t="shared" si="36"/>
        <v>0.25</v>
      </c>
      <c r="N86" s="41">
        <f t="shared" si="40"/>
        <v>102.28999999999999</v>
      </c>
      <c r="O86" s="41">
        <f t="shared" si="41"/>
        <v>920.61</v>
      </c>
    </row>
    <row r="87" spans="1:15" x14ac:dyDescent="0.2">
      <c r="A87" s="37" t="s">
        <v>134</v>
      </c>
      <c r="B87" s="38" t="s">
        <v>17</v>
      </c>
      <c r="C87" s="38">
        <v>1449</v>
      </c>
      <c r="D87" s="39">
        <f t="shared" si="42"/>
        <v>45778</v>
      </c>
      <c r="E87" s="40" t="s">
        <v>149</v>
      </c>
      <c r="F87" s="41">
        <v>25.85</v>
      </c>
      <c r="G87" s="42" t="s">
        <v>316</v>
      </c>
      <c r="H87" s="41">
        <v>200.26</v>
      </c>
      <c r="I87" s="41">
        <f t="shared" si="33"/>
        <v>5176.72</v>
      </c>
      <c r="J87" s="43">
        <f t="shared" si="34"/>
        <v>0.25</v>
      </c>
      <c r="K87" s="41">
        <v>55.94</v>
      </c>
      <c r="L87" s="41">
        <f t="shared" si="35"/>
        <v>1446.05</v>
      </c>
      <c r="M87" s="43">
        <f t="shared" si="36"/>
        <v>0.25</v>
      </c>
      <c r="N87" s="41">
        <f t="shared" si="40"/>
        <v>256.2</v>
      </c>
      <c r="O87" s="41">
        <f t="shared" si="41"/>
        <v>6622.77</v>
      </c>
    </row>
    <row r="88" spans="1:15" x14ac:dyDescent="0.2">
      <c r="A88" s="37" t="s">
        <v>135</v>
      </c>
      <c r="B88" s="38" t="s">
        <v>16</v>
      </c>
      <c r="C88" s="38" t="s">
        <v>137</v>
      </c>
      <c r="D88" s="39">
        <f>($B$14)</f>
        <v>45778</v>
      </c>
      <c r="E88" s="40" t="s">
        <v>150</v>
      </c>
      <c r="F88" s="41">
        <v>38.5</v>
      </c>
      <c r="G88" s="42" t="s">
        <v>318</v>
      </c>
      <c r="H88" s="41">
        <v>41.48</v>
      </c>
      <c r="I88" s="41">
        <f t="shared" si="33"/>
        <v>1596.98</v>
      </c>
      <c r="J88" s="43">
        <f t="shared" si="34"/>
        <v>0.25</v>
      </c>
      <c r="K88" s="41">
        <v>19.98</v>
      </c>
      <c r="L88" s="41">
        <f t="shared" si="35"/>
        <v>769.23</v>
      </c>
      <c r="M88" s="43">
        <f t="shared" si="36"/>
        <v>0.25</v>
      </c>
      <c r="N88" s="41">
        <f t="shared" si="40"/>
        <v>61.459999999999994</v>
      </c>
      <c r="O88" s="41">
        <f t="shared" si="41"/>
        <v>2366.21</v>
      </c>
    </row>
    <row r="89" spans="1:15" x14ac:dyDescent="0.2">
      <c r="A89" s="37"/>
      <c r="B89" s="38"/>
      <c r="C89" s="38"/>
      <c r="D89" s="39"/>
      <c r="E89" s="40"/>
      <c r="F89" s="41"/>
      <c r="G89" s="41"/>
      <c r="H89" s="41"/>
      <c r="I89" s="41"/>
      <c r="J89" s="41"/>
      <c r="K89" s="41"/>
      <c r="L89" s="41"/>
      <c r="M89" s="41"/>
      <c r="N89" s="41"/>
      <c r="O89" s="41"/>
    </row>
    <row r="90" spans="1:15" x14ac:dyDescent="0.2">
      <c r="A90" s="44"/>
      <c r="B90" s="34"/>
      <c r="C90" s="36"/>
      <c r="D90" s="45"/>
      <c r="E90" s="46" t="s">
        <v>19</v>
      </c>
      <c r="F90" s="45"/>
      <c r="G90" s="45"/>
      <c r="H90" s="45"/>
      <c r="I90" s="45">
        <f>TRUNC(SUM(I76:I89),2)</f>
        <v>11366.02</v>
      </c>
      <c r="J90" s="45"/>
      <c r="K90" s="45"/>
      <c r="L90" s="45">
        <f>SUM(L76:L89)</f>
        <v>4928.7299999999996</v>
      </c>
      <c r="M90" s="45"/>
      <c r="N90" s="45"/>
      <c r="O90" s="45">
        <f>SUM(O76:O89)</f>
        <v>16294.75</v>
      </c>
    </row>
    <row r="91" spans="1:15" x14ac:dyDescent="0.2">
      <c r="A91" s="37"/>
      <c r="B91" s="38"/>
      <c r="C91" s="38"/>
      <c r="D91" s="39"/>
      <c r="E91" s="40"/>
      <c r="F91" s="41"/>
      <c r="G91" s="42"/>
      <c r="H91" s="41"/>
      <c r="I91" s="41"/>
      <c r="J91" s="43"/>
      <c r="K91" s="41"/>
      <c r="L91" s="41"/>
      <c r="M91" s="43"/>
      <c r="N91" s="41"/>
      <c r="O91" s="41"/>
    </row>
    <row r="92" spans="1:15" x14ac:dyDescent="0.2">
      <c r="A92" s="32" t="s">
        <v>52</v>
      </c>
      <c r="B92" s="33"/>
      <c r="C92" s="34"/>
      <c r="D92" s="33"/>
      <c r="E92" s="35" t="s">
        <v>53</v>
      </c>
      <c r="F92" s="36"/>
      <c r="G92" s="35"/>
      <c r="H92" s="36"/>
      <c r="I92" s="36"/>
      <c r="J92" s="36"/>
      <c r="K92" s="33"/>
      <c r="L92" s="33"/>
      <c r="M92" s="36"/>
      <c r="N92" s="34"/>
      <c r="O92" s="33"/>
    </row>
    <row r="93" spans="1:15" x14ac:dyDescent="0.2">
      <c r="A93" s="37"/>
      <c r="B93" s="38"/>
      <c r="C93" s="38"/>
      <c r="D93" s="39"/>
      <c r="E93" s="40"/>
      <c r="F93" s="41"/>
      <c r="G93" s="42"/>
      <c r="H93" s="41"/>
      <c r="I93" s="41"/>
      <c r="J93" s="41"/>
      <c r="K93" s="41"/>
      <c r="L93" s="41"/>
      <c r="M93" s="41"/>
      <c r="N93" s="41"/>
      <c r="O93" s="41"/>
    </row>
    <row r="94" spans="1:15" x14ac:dyDescent="0.2">
      <c r="A94" s="37" t="s">
        <v>151</v>
      </c>
      <c r="B94" s="38" t="s">
        <v>17</v>
      </c>
      <c r="C94" s="38">
        <v>2228</v>
      </c>
      <c r="D94" s="39">
        <f t="shared" ref="D94:D98" si="43">($B$14)</f>
        <v>45778</v>
      </c>
      <c r="E94" s="40" t="s">
        <v>157</v>
      </c>
      <c r="F94" s="41">
        <v>13.1</v>
      </c>
      <c r="G94" s="42" t="s">
        <v>316</v>
      </c>
      <c r="H94" s="41">
        <v>0</v>
      </c>
      <c r="I94" s="41">
        <f t="shared" ref="I94:I98" si="44">ROUND($F94*H94,2)</f>
        <v>0</v>
      </c>
      <c r="J94" s="43">
        <f t="shared" ref="J94:J98" si="45">$J$13</f>
        <v>0.25</v>
      </c>
      <c r="K94" s="41">
        <v>26.06</v>
      </c>
      <c r="L94" s="41">
        <f t="shared" ref="L94:L98" si="46">ROUND($F94*K94,2)</f>
        <v>341.39</v>
      </c>
      <c r="M94" s="43">
        <f t="shared" ref="M94:M98" si="47">$J$13</f>
        <v>0.25</v>
      </c>
      <c r="N94" s="41">
        <f t="shared" ref="N94:N96" si="48">H94+K94</f>
        <v>26.06</v>
      </c>
      <c r="O94" s="41">
        <f t="shared" ref="O94:O96" si="49">I94+L94</f>
        <v>341.39</v>
      </c>
    </row>
    <row r="95" spans="1:15" x14ac:dyDescent="0.2">
      <c r="A95" s="37" t="s">
        <v>152</v>
      </c>
      <c r="B95" s="38" t="s">
        <v>16</v>
      </c>
      <c r="C95" s="38" t="s">
        <v>156</v>
      </c>
      <c r="D95" s="39">
        <f t="shared" si="43"/>
        <v>45778</v>
      </c>
      <c r="E95" s="40" t="s">
        <v>158</v>
      </c>
      <c r="F95" s="41">
        <v>12.65</v>
      </c>
      <c r="G95" s="42" t="s">
        <v>316</v>
      </c>
      <c r="H95" s="41">
        <v>3.16</v>
      </c>
      <c r="I95" s="41">
        <f t="shared" si="44"/>
        <v>39.97</v>
      </c>
      <c r="J95" s="43">
        <f t="shared" si="45"/>
        <v>0.25</v>
      </c>
      <c r="K95" s="41">
        <v>27.24</v>
      </c>
      <c r="L95" s="41">
        <f t="shared" si="46"/>
        <v>344.59</v>
      </c>
      <c r="M95" s="43">
        <f t="shared" si="47"/>
        <v>0.25</v>
      </c>
      <c r="N95" s="41">
        <f t="shared" si="48"/>
        <v>30.4</v>
      </c>
      <c r="O95" s="41">
        <f t="shared" si="49"/>
        <v>384.55999999999995</v>
      </c>
    </row>
    <row r="96" spans="1:15" x14ac:dyDescent="0.2">
      <c r="A96" s="37" t="s">
        <v>153</v>
      </c>
      <c r="B96" s="38" t="s">
        <v>17</v>
      </c>
      <c r="C96" s="38">
        <v>1112</v>
      </c>
      <c r="D96" s="39">
        <f t="shared" si="43"/>
        <v>45778</v>
      </c>
      <c r="E96" s="40" t="s">
        <v>159</v>
      </c>
      <c r="F96" s="41">
        <v>3.3</v>
      </c>
      <c r="G96" s="42" t="s">
        <v>316</v>
      </c>
      <c r="H96" s="41">
        <v>12.3</v>
      </c>
      <c r="I96" s="41">
        <f t="shared" si="44"/>
        <v>40.590000000000003</v>
      </c>
      <c r="J96" s="43">
        <f t="shared" si="45"/>
        <v>0.25</v>
      </c>
      <c r="K96" s="41">
        <v>44.75</v>
      </c>
      <c r="L96" s="41">
        <f t="shared" si="46"/>
        <v>147.68</v>
      </c>
      <c r="M96" s="43">
        <f t="shared" si="47"/>
        <v>0.25</v>
      </c>
      <c r="N96" s="41">
        <f t="shared" si="48"/>
        <v>57.05</v>
      </c>
      <c r="O96" s="41">
        <f t="shared" si="49"/>
        <v>188.27</v>
      </c>
    </row>
    <row r="97" spans="1:15" x14ac:dyDescent="0.2">
      <c r="A97" s="37" t="s">
        <v>154</v>
      </c>
      <c r="B97" s="38" t="s">
        <v>17</v>
      </c>
      <c r="C97" s="38">
        <v>2086</v>
      </c>
      <c r="D97" s="39">
        <f>($B$14)</f>
        <v>45778</v>
      </c>
      <c r="E97" s="40" t="s">
        <v>160</v>
      </c>
      <c r="F97" s="41">
        <v>2.4</v>
      </c>
      <c r="G97" s="42" t="s">
        <v>316</v>
      </c>
      <c r="H97" s="41">
        <v>58.31</v>
      </c>
      <c r="I97" s="41">
        <f t="shared" si="44"/>
        <v>139.94</v>
      </c>
      <c r="J97" s="43">
        <f t="shared" si="45"/>
        <v>0.25</v>
      </c>
      <c r="K97" s="41">
        <v>29.69</v>
      </c>
      <c r="L97" s="41">
        <f t="shared" si="46"/>
        <v>71.260000000000005</v>
      </c>
      <c r="M97" s="43">
        <f t="shared" si="47"/>
        <v>0.25</v>
      </c>
      <c r="N97" s="41">
        <f t="shared" ref="N97:N98" si="50">H97+K97</f>
        <v>88</v>
      </c>
      <c r="O97" s="41">
        <f t="shared" ref="O97:O98" si="51">I97+L97</f>
        <v>211.2</v>
      </c>
    </row>
    <row r="98" spans="1:15" x14ac:dyDescent="0.2">
      <c r="A98" s="37" t="s">
        <v>155</v>
      </c>
      <c r="B98" s="38" t="s">
        <v>17</v>
      </c>
      <c r="C98" s="38">
        <v>2095</v>
      </c>
      <c r="D98" s="39">
        <f t="shared" si="43"/>
        <v>45778</v>
      </c>
      <c r="E98" s="40" t="s">
        <v>161</v>
      </c>
      <c r="F98" s="41">
        <v>14.25</v>
      </c>
      <c r="G98" s="42" t="s">
        <v>316</v>
      </c>
      <c r="H98" s="41">
        <v>75.61</v>
      </c>
      <c r="I98" s="41">
        <f t="shared" si="44"/>
        <v>1077.44</v>
      </c>
      <c r="J98" s="43">
        <f t="shared" si="45"/>
        <v>0.25</v>
      </c>
      <c r="K98" s="41">
        <v>28.04</v>
      </c>
      <c r="L98" s="41">
        <f t="shared" si="46"/>
        <v>399.57</v>
      </c>
      <c r="M98" s="43">
        <f t="shared" si="47"/>
        <v>0.25</v>
      </c>
      <c r="N98" s="41">
        <f t="shared" si="50"/>
        <v>103.65</v>
      </c>
      <c r="O98" s="41">
        <f t="shared" si="51"/>
        <v>1477.01</v>
      </c>
    </row>
    <row r="99" spans="1:15" x14ac:dyDescent="0.2">
      <c r="A99" s="37"/>
      <c r="B99" s="38"/>
      <c r="C99" s="38"/>
      <c r="D99" s="39"/>
      <c r="E99" s="40"/>
      <c r="F99" s="41"/>
      <c r="G99" s="42"/>
      <c r="H99" s="41"/>
      <c r="I99" s="41"/>
      <c r="J99" s="41"/>
      <c r="K99" s="41"/>
      <c r="L99" s="41"/>
      <c r="M99" s="41"/>
      <c r="N99" s="41"/>
      <c r="O99" s="41"/>
    </row>
    <row r="100" spans="1:15" x14ac:dyDescent="0.2">
      <c r="A100" s="44"/>
      <c r="B100" s="34"/>
      <c r="C100" s="36"/>
      <c r="D100" s="45"/>
      <c r="E100" s="46" t="s">
        <v>19</v>
      </c>
      <c r="F100" s="45"/>
      <c r="G100" s="45"/>
      <c r="H100" s="45"/>
      <c r="I100" s="45">
        <f>TRUNC(SUM(I94:I99),2)</f>
        <v>1297.94</v>
      </c>
      <c r="J100" s="45"/>
      <c r="K100" s="45"/>
      <c r="L100" s="45">
        <f>SUM(L94:L99)</f>
        <v>1304.49</v>
      </c>
      <c r="M100" s="45"/>
      <c r="N100" s="45"/>
      <c r="O100" s="45">
        <f>SUM(O94:O99)</f>
        <v>2602.4299999999998</v>
      </c>
    </row>
    <row r="101" spans="1:15" x14ac:dyDescent="0.2">
      <c r="A101" s="37"/>
      <c r="B101" s="38"/>
      <c r="C101" s="38"/>
      <c r="D101" s="39"/>
      <c r="E101" s="40"/>
      <c r="F101" s="41"/>
      <c r="G101" s="41"/>
      <c r="H101" s="41"/>
      <c r="I101" s="41"/>
      <c r="J101" s="41"/>
      <c r="K101" s="41"/>
      <c r="L101" s="41"/>
      <c r="M101" s="41"/>
      <c r="N101" s="41"/>
      <c r="O101" s="41"/>
    </row>
    <row r="102" spans="1:15" x14ac:dyDescent="0.2">
      <c r="A102" s="32" t="s">
        <v>54</v>
      </c>
      <c r="B102" s="33"/>
      <c r="C102" s="34"/>
      <c r="D102" s="33"/>
      <c r="E102" s="35" t="s">
        <v>55</v>
      </c>
      <c r="F102" s="36"/>
      <c r="G102" s="35"/>
      <c r="H102" s="36"/>
      <c r="I102" s="36"/>
      <c r="J102" s="36"/>
      <c r="K102" s="33"/>
      <c r="L102" s="33"/>
      <c r="M102" s="36"/>
      <c r="N102" s="34"/>
      <c r="O102" s="33"/>
    </row>
    <row r="103" spans="1:15" x14ac:dyDescent="0.2">
      <c r="A103" s="37"/>
      <c r="B103" s="38"/>
      <c r="C103" s="38"/>
      <c r="D103" s="39"/>
      <c r="E103" s="40"/>
      <c r="F103" s="41"/>
      <c r="G103" s="42"/>
      <c r="H103" s="41"/>
      <c r="I103" s="41"/>
      <c r="J103" s="43"/>
      <c r="K103" s="41"/>
      <c r="L103" s="41"/>
      <c r="M103" s="43"/>
      <c r="N103" s="41"/>
      <c r="O103" s="41"/>
    </row>
    <row r="104" spans="1:15" x14ac:dyDescent="0.2">
      <c r="A104" s="37" t="s">
        <v>162</v>
      </c>
      <c r="B104" s="38" t="s">
        <v>16</v>
      </c>
      <c r="C104" s="38">
        <v>111112</v>
      </c>
      <c r="D104" s="39">
        <f t="shared" ref="D104:D111" si="52">($B$14)</f>
        <v>45778</v>
      </c>
      <c r="E104" s="40" t="s">
        <v>171</v>
      </c>
      <c r="F104" s="41">
        <v>3</v>
      </c>
      <c r="G104" s="42" t="s">
        <v>25</v>
      </c>
      <c r="H104" s="41">
        <v>2173.79</v>
      </c>
      <c r="I104" s="41">
        <f t="shared" ref="I104:I111" si="53">ROUND($F104*H104,2)</f>
        <v>6521.37</v>
      </c>
      <c r="J104" s="43">
        <f t="shared" ref="J104:J111" si="54">$J$13</f>
        <v>0.25</v>
      </c>
      <c r="K104" s="41">
        <v>255.66</v>
      </c>
      <c r="L104" s="41">
        <f t="shared" ref="L104:L111" si="55">ROUND($F104*K104,2)</f>
        <v>766.98</v>
      </c>
      <c r="M104" s="43">
        <f t="shared" ref="M104:M111" si="56">$J$13</f>
        <v>0.25</v>
      </c>
      <c r="N104" s="41">
        <f t="shared" ref="N104:N106" si="57">H104+K104</f>
        <v>2429.4499999999998</v>
      </c>
      <c r="O104" s="41">
        <f t="shared" ref="O104:O106" si="58">I104+L104</f>
        <v>7288.35</v>
      </c>
    </row>
    <row r="105" spans="1:15" x14ac:dyDescent="0.2">
      <c r="A105" s="37" t="s">
        <v>163</v>
      </c>
      <c r="B105" s="38" t="s">
        <v>17</v>
      </c>
      <c r="C105" s="38">
        <v>1114</v>
      </c>
      <c r="D105" s="39">
        <f t="shared" si="52"/>
        <v>45778</v>
      </c>
      <c r="E105" s="40" t="s">
        <v>172</v>
      </c>
      <c r="F105" s="41">
        <v>2</v>
      </c>
      <c r="G105" s="42" t="s">
        <v>24</v>
      </c>
      <c r="H105" s="41">
        <v>41.51</v>
      </c>
      <c r="I105" s="41">
        <f t="shared" si="53"/>
        <v>83.02</v>
      </c>
      <c r="J105" s="43">
        <f t="shared" si="54"/>
        <v>0.25</v>
      </c>
      <c r="K105" s="41">
        <v>13.15</v>
      </c>
      <c r="L105" s="41">
        <f t="shared" si="55"/>
        <v>26.3</v>
      </c>
      <c r="M105" s="43">
        <f t="shared" si="56"/>
        <v>0.25</v>
      </c>
      <c r="N105" s="41">
        <f t="shared" si="57"/>
        <v>54.66</v>
      </c>
      <c r="O105" s="41">
        <f t="shared" si="58"/>
        <v>109.32</v>
      </c>
    </row>
    <row r="106" spans="1:15" x14ac:dyDescent="0.2">
      <c r="A106" s="37" t="s">
        <v>164</v>
      </c>
      <c r="B106" s="38" t="s">
        <v>17</v>
      </c>
      <c r="C106" s="38">
        <v>1973</v>
      </c>
      <c r="D106" s="39">
        <f t="shared" si="52"/>
        <v>45778</v>
      </c>
      <c r="E106" s="40" t="s">
        <v>173</v>
      </c>
      <c r="F106" s="41">
        <v>2.2999999999999998</v>
      </c>
      <c r="G106" s="42" t="s">
        <v>316</v>
      </c>
      <c r="H106" s="41">
        <v>0</v>
      </c>
      <c r="I106" s="41">
        <f t="shared" si="53"/>
        <v>0</v>
      </c>
      <c r="J106" s="43">
        <f t="shared" si="54"/>
        <v>0.25</v>
      </c>
      <c r="K106" s="41">
        <v>13.73</v>
      </c>
      <c r="L106" s="41">
        <f t="shared" si="55"/>
        <v>31.58</v>
      </c>
      <c r="M106" s="43">
        <f t="shared" si="56"/>
        <v>0.25</v>
      </c>
      <c r="N106" s="41">
        <f t="shared" si="57"/>
        <v>13.73</v>
      </c>
      <c r="O106" s="41">
        <f t="shared" si="58"/>
        <v>31.58</v>
      </c>
    </row>
    <row r="107" spans="1:15" x14ac:dyDescent="0.2">
      <c r="A107" s="37" t="s">
        <v>165</v>
      </c>
      <c r="B107" s="38" t="s">
        <v>16</v>
      </c>
      <c r="C107" s="38">
        <v>112020</v>
      </c>
      <c r="D107" s="39">
        <f>($B$14)</f>
        <v>45778</v>
      </c>
      <c r="E107" s="40" t="s">
        <v>174</v>
      </c>
      <c r="F107" s="41">
        <v>1.3</v>
      </c>
      <c r="G107" s="42" t="s">
        <v>316</v>
      </c>
      <c r="H107" s="41">
        <v>403.89</v>
      </c>
      <c r="I107" s="41">
        <f t="shared" si="53"/>
        <v>525.05999999999995</v>
      </c>
      <c r="J107" s="43">
        <f t="shared" si="54"/>
        <v>0.25</v>
      </c>
      <c r="K107" s="41">
        <v>69.36</v>
      </c>
      <c r="L107" s="41">
        <f t="shared" si="55"/>
        <v>90.17</v>
      </c>
      <c r="M107" s="43">
        <f t="shared" si="56"/>
        <v>0.25</v>
      </c>
      <c r="N107" s="41">
        <f t="shared" ref="N107:N111" si="59">H107+K107</f>
        <v>473.25</v>
      </c>
      <c r="O107" s="41">
        <f t="shared" ref="O107:O111" si="60">I107+L107</f>
        <v>615.2299999999999</v>
      </c>
    </row>
    <row r="108" spans="1:15" x14ac:dyDescent="0.2">
      <c r="A108" s="37" t="s">
        <v>166</v>
      </c>
      <c r="B108" s="38" t="s">
        <v>17</v>
      </c>
      <c r="C108" s="38">
        <v>1245</v>
      </c>
      <c r="D108" s="39">
        <f t="shared" si="52"/>
        <v>45778</v>
      </c>
      <c r="E108" s="40" t="s">
        <v>175</v>
      </c>
      <c r="F108" s="41">
        <v>1</v>
      </c>
      <c r="G108" s="42" t="s">
        <v>25</v>
      </c>
      <c r="H108" s="41">
        <v>6168.33</v>
      </c>
      <c r="I108" s="41">
        <f t="shared" si="53"/>
        <v>6168.33</v>
      </c>
      <c r="J108" s="43">
        <f t="shared" si="54"/>
        <v>0.25</v>
      </c>
      <c r="K108" s="41">
        <v>92.46</v>
      </c>
      <c r="L108" s="41">
        <f t="shared" si="55"/>
        <v>92.46</v>
      </c>
      <c r="M108" s="43">
        <f t="shared" si="56"/>
        <v>0.25</v>
      </c>
      <c r="N108" s="41">
        <f t="shared" si="59"/>
        <v>6260.79</v>
      </c>
      <c r="O108" s="41">
        <f t="shared" si="60"/>
        <v>6260.79</v>
      </c>
    </row>
    <row r="109" spans="1:15" x14ac:dyDescent="0.2">
      <c r="A109" s="37" t="s">
        <v>167</v>
      </c>
      <c r="B109" s="38" t="s">
        <v>16</v>
      </c>
      <c r="C109" s="38">
        <v>113021</v>
      </c>
      <c r="D109" s="39">
        <f t="shared" si="52"/>
        <v>45778</v>
      </c>
      <c r="E109" s="40" t="s">
        <v>176</v>
      </c>
      <c r="F109" s="41">
        <v>1.3</v>
      </c>
      <c r="G109" s="42" t="s">
        <v>316</v>
      </c>
      <c r="H109" s="41">
        <v>1206.06</v>
      </c>
      <c r="I109" s="41">
        <f t="shared" si="53"/>
        <v>1567.88</v>
      </c>
      <c r="J109" s="43">
        <f t="shared" si="54"/>
        <v>0.25</v>
      </c>
      <c r="K109" s="41">
        <v>83.7</v>
      </c>
      <c r="L109" s="41">
        <f t="shared" si="55"/>
        <v>108.81</v>
      </c>
      <c r="M109" s="43">
        <f t="shared" si="56"/>
        <v>0.25</v>
      </c>
      <c r="N109" s="41">
        <f t="shared" si="59"/>
        <v>1289.76</v>
      </c>
      <c r="O109" s="41">
        <f t="shared" si="60"/>
        <v>1676.69</v>
      </c>
    </row>
    <row r="110" spans="1:15" x14ac:dyDescent="0.2">
      <c r="A110" s="37" t="s">
        <v>168</v>
      </c>
      <c r="B110" s="38" t="s">
        <v>16</v>
      </c>
      <c r="C110" s="38">
        <v>131102</v>
      </c>
      <c r="D110" s="39">
        <f t="shared" si="52"/>
        <v>45778</v>
      </c>
      <c r="E110" s="40" t="s">
        <v>177</v>
      </c>
      <c r="F110" s="41">
        <v>1.3</v>
      </c>
      <c r="G110" s="42" t="s">
        <v>316</v>
      </c>
      <c r="H110" s="41">
        <v>175</v>
      </c>
      <c r="I110" s="41">
        <f t="shared" si="53"/>
        <v>227.5</v>
      </c>
      <c r="J110" s="43">
        <f t="shared" si="54"/>
        <v>0.25</v>
      </c>
      <c r="K110" s="41">
        <v>110.91</v>
      </c>
      <c r="L110" s="41">
        <f t="shared" si="55"/>
        <v>144.18</v>
      </c>
      <c r="M110" s="43">
        <f t="shared" si="56"/>
        <v>0.25</v>
      </c>
      <c r="N110" s="41">
        <f t="shared" si="59"/>
        <v>285.90999999999997</v>
      </c>
      <c r="O110" s="41">
        <f t="shared" si="60"/>
        <v>371.68</v>
      </c>
    </row>
    <row r="111" spans="1:15" x14ac:dyDescent="0.2">
      <c r="A111" s="37" t="s">
        <v>169</v>
      </c>
      <c r="B111" s="38" t="s">
        <v>17</v>
      </c>
      <c r="C111" s="38" t="s">
        <v>170</v>
      </c>
      <c r="D111" s="39">
        <f t="shared" si="52"/>
        <v>45778</v>
      </c>
      <c r="E111" s="40" t="s">
        <v>178</v>
      </c>
      <c r="F111" s="41">
        <v>1.18</v>
      </c>
      <c r="G111" s="42" t="s">
        <v>316</v>
      </c>
      <c r="H111" s="41">
        <v>354.16</v>
      </c>
      <c r="I111" s="41">
        <f t="shared" si="53"/>
        <v>417.91</v>
      </c>
      <c r="J111" s="43">
        <f t="shared" si="54"/>
        <v>0.25</v>
      </c>
      <c r="K111" s="41">
        <v>110.91</v>
      </c>
      <c r="L111" s="41">
        <f t="shared" si="55"/>
        <v>130.87</v>
      </c>
      <c r="M111" s="43">
        <f t="shared" si="56"/>
        <v>0.25</v>
      </c>
      <c r="N111" s="41">
        <f t="shared" si="59"/>
        <v>465.07000000000005</v>
      </c>
      <c r="O111" s="41">
        <f t="shared" si="60"/>
        <v>548.78</v>
      </c>
    </row>
    <row r="112" spans="1:15" x14ac:dyDescent="0.2">
      <c r="A112" s="37"/>
      <c r="B112" s="38"/>
      <c r="C112" s="38"/>
      <c r="D112" s="39"/>
      <c r="E112" s="40"/>
      <c r="F112" s="41"/>
      <c r="G112" s="42"/>
      <c r="H112" s="41"/>
      <c r="I112" s="41"/>
      <c r="J112" s="43"/>
      <c r="K112" s="41"/>
      <c r="L112" s="41"/>
      <c r="M112" s="43"/>
      <c r="N112" s="41"/>
      <c r="O112" s="41"/>
    </row>
    <row r="113" spans="1:15" x14ac:dyDescent="0.2">
      <c r="A113" s="44"/>
      <c r="B113" s="34"/>
      <c r="C113" s="36"/>
      <c r="D113" s="45"/>
      <c r="E113" s="46" t="s">
        <v>19</v>
      </c>
      <c r="F113" s="45"/>
      <c r="G113" s="45"/>
      <c r="H113" s="45"/>
      <c r="I113" s="45">
        <f>TRUNC(SUM(I104:I112),2)</f>
        <v>15511.07</v>
      </c>
      <c r="J113" s="45"/>
      <c r="K113" s="45"/>
      <c r="L113" s="45">
        <f>SUM(L104:L112)</f>
        <v>1391.35</v>
      </c>
      <c r="M113" s="45"/>
      <c r="N113" s="45"/>
      <c r="O113" s="45">
        <f>SUM(O104:O112)</f>
        <v>16902.420000000002</v>
      </c>
    </row>
    <row r="114" spans="1:15" x14ac:dyDescent="0.2">
      <c r="A114" s="37"/>
      <c r="B114" s="38"/>
      <c r="C114" s="38"/>
      <c r="D114" s="39"/>
      <c r="E114" s="40"/>
      <c r="F114" s="41"/>
      <c r="G114" s="42"/>
      <c r="H114" s="41"/>
      <c r="I114" s="41"/>
      <c r="J114" s="41"/>
      <c r="K114" s="41"/>
      <c r="L114" s="41"/>
      <c r="M114" s="41"/>
      <c r="N114" s="41"/>
      <c r="O114" s="41"/>
    </row>
    <row r="115" spans="1:15" x14ac:dyDescent="0.2">
      <c r="A115" s="32" t="s">
        <v>56</v>
      </c>
      <c r="B115" s="33"/>
      <c r="C115" s="34"/>
      <c r="D115" s="33"/>
      <c r="E115" s="35" t="s">
        <v>57</v>
      </c>
      <c r="F115" s="36"/>
      <c r="G115" s="35"/>
      <c r="H115" s="36"/>
      <c r="I115" s="36"/>
      <c r="J115" s="36"/>
      <c r="K115" s="33"/>
      <c r="L115" s="33"/>
      <c r="M115" s="36"/>
      <c r="N115" s="34"/>
      <c r="O115" s="33"/>
    </row>
    <row r="116" spans="1:15" x14ac:dyDescent="0.2">
      <c r="A116" s="37"/>
      <c r="B116" s="38"/>
      <c r="C116" s="38"/>
      <c r="D116" s="39"/>
      <c r="E116" s="40"/>
      <c r="F116" s="41"/>
      <c r="G116" s="41"/>
      <c r="H116" s="41"/>
      <c r="I116" s="41"/>
      <c r="J116" s="41"/>
      <c r="K116" s="41"/>
      <c r="L116" s="41"/>
      <c r="M116" s="41"/>
      <c r="N116" s="41"/>
      <c r="O116" s="41"/>
    </row>
    <row r="117" spans="1:15" x14ac:dyDescent="0.2">
      <c r="A117" s="37" t="s">
        <v>179</v>
      </c>
      <c r="B117" s="38" t="s">
        <v>17</v>
      </c>
      <c r="C117" s="38">
        <v>1981</v>
      </c>
      <c r="D117" s="39">
        <f t="shared" ref="D117:D141" si="61">($B$14)</f>
        <v>45778</v>
      </c>
      <c r="E117" s="40" t="s">
        <v>204</v>
      </c>
      <c r="F117" s="41">
        <v>500</v>
      </c>
      <c r="G117" s="42" t="s">
        <v>318</v>
      </c>
      <c r="H117" s="41">
        <v>3.64</v>
      </c>
      <c r="I117" s="41">
        <f t="shared" ref="I117:I141" si="62">ROUND($F117*H117,2)</f>
        <v>1820</v>
      </c>
      <c r="J117" s="43">
        <f t="shared" ref="J117:J141" si="63">$J$13</f>
        <v>0.25</v>
      </c>
      <c r="K117" s="41">
        <v>2.2999999999999998</v>
      </c>
      <c r="L117" s="41">
        <f t="shared" ref="L117:L141" si="64">ROUND($F117*K117,2)</f>
        <v>1150</v>
      </c>
      <c r="M117" s="43">
        <f t="shared" ref="M117:M141" si="65">$J$13</f>
        <v>0.25</v>
      </c>
      <c r="N117" s="41">
        <f t="shared" ref="N117:N119" si="66">H117+K117</f>
        <v>5.9399999999999995</v>
      </c>
      <c r="O117" s="41">
        <f t="shared" ref="O117:O119" si="67">I117+L117</f>
        <v>2970</v>
      </c>
    </row>
    <row r="118" spans="1:15" x14ac:dyDescent="0.2">
      <c r="A118" s="37" t="s">
        <v>180</v>
      </c>
      <c r="B118" s="38" t="s">
        <v>17</v>
      </c>
      <c r="C118" s="38">
        <v>1398</v>
      </c>
      <c r="D118" s="39">
        <f t="shared" si="61"/>
        <v>45778</v>
      </c>
      <c r="E118" s="40" t="s">
        <v>205</v>
      </c>
      <c r="F118" s="41">
        <v>2</v>
      </c>
      <c r="G118" s="42" t="s">
        <v>24</v>
      </c>
      <c r="H118" s="41">
        <v>41.38</v>
      </c>
      <c r="I118" s="41">
        <f t="shared" si="62"/>
        <v>82.76</v>
      </c>
      <c r="J118" s="43">
        <f t="shared" si="63"/>
        <v>0.25</v>
      </c>
      <c r="K118" s="41">
        <v>23.08</v>
      </c>
      <c r="L118" s="41">
        <f t="shared" si="64"/>
        <v>46.16</v>
      </c>
      <c r="M118" s="43">
        <f t="shared" si="65"/>
        <v>0.25</v>
      </c>
      <c r="N118" s="41">
        <f t="shared" si="66"/>
        <v>64.460000000000008</v>
      </c>
      <c r="O118" s="41">
        <f t="shared" si="67"/>
        <v>128.92000000000002</v>
      </c>
    </row>
    <row r="119" spans="1:15" x14ac:dyDescent="0.2">
      <c r="A119" s="37" t="s">
        <v>181</v>
      </c>
      <c r="B119" s="38" t="s">
        <v>17</v>
      </c>
      <c r="C119" s="38">
        <v>1983</v>
      </c>
      <c r="D119" s="39">
        <f t="shared" si="61"/>
        <v>45778</v>
      </c>
      <c r="E119" s="40" t="s">
        <v>206</v>
      </c>
      <c r="F119" s="41">
        <v>1</v>
      </c>
      <c r="G119" s="42" t="s">
        <v>24</v>
      </c>
      <c r="H119" s="41">
        <v>24.11</v>
      </c>
      <c r="I119" s="41">
        <f t="shared" si="62"/>
        <v>24.11</v>
      </c>
      <c r="J119" s="43">
        <f t="shared" si="63"/>
        <v>0.25</v>
      </c>
      <c r="K119" s="41">
        <v>17.34</v>
      </c>
      <c r="L119" s="41">
        <f t="shared" si="64"/>
        <v>17.34</v>
      </c>
      <c r="M119" s="43">
        <f t="shared" si="65"/>
        <v>0.25</v>
      </c>
      <c r="N119" s="41">
        <f t="shared" si="66"/>
        <v>41.45</v>
      </c>
      <c r="O119" s="41">
        <f t="shared" si="67"/>
        <v>41.45</v>
      </c>
    </row>
    <row r="120" spans="1:15" x14ac:dyDescent="0.2">
      <c r="A120" s="37" t="s">
        <v>182</v>
      </c>
      <c r="B120" s="38" t="s">
        <v>17</v>
      </c>
      <c r="C120" s="38">
        <v>1984</v>
      </c>
      <c r="D120" s="39">
        <f>($B$14)</f>
        <v>45778</v>
      </c>
      <c r="E120" s="40" t="s">
        <v>207</v>
      </c>
      <c r="F120" s="41">
        <v>4</v>
      </c>
      <c r="G120" s="42" t="s">
        <v>24</v>
      </c>
      <c r="H120" s="41">
        <v>20.54</v>
      </c>
      <c r="I120" s="41">
        <f t="shared" si="62"/>
        <v>82.16</v>
      </c>
      <c r="J120" s="43">
        <f t="shared" si="63"/>
        <v>0.25</v>
      </c>
      <c r="K120" s="41">
        <v>17.34</v>
      </c>
      <c r="L120" s="41">
        <f t="shared" si="64"/>
        <v>69.36</v>
      </c>
      <c r="M120" s="43">
        <f t="shared" si="65"/>
        <v>0.25</v>
      </c>
      <c r="N120" s="41">
        <f t="shared" ref="N120:N141" si="68">H120+K120</f>
        <v>37.879999999999995</v>
      </c>
      <c r="O120" s="41">
        <f t="shared" ref="O120:O141" si="69">I120+L120</f>
        <v>151.51999999999998</v>
      </c>
    </row>
    <row r="121" spans="1:15" x14ac:dyDescent="0.2">
      <c r="A121" s="37" t="s">
        <v>183</v>
      </c>
      <c r="B121" s="38" t="s">
        <v>17</v>
      </c>
      <c r="C121" s="38">
        <v>1991</v>
      </c>
      <c r="D121" s="39">
        <f t="shared" si="61"/>
        <v>45778</v>
      </c>
      <c r="E121" s="40" t="s">
        <v>208</v>
      </c>
      <c r="F121" s="41">
        <v>4</v>
      </c>
      <c r="G121" s="42" t="s">
        <v>24</v>
      </c>
      <c r="H121" s="41">
        <v>21.23</v>
      </c>
      <c r="I121" s="41">
        <f t="shared" si="62"/>
        <v>84.92</v>
      </c>
      <c r="J121" s="43">
        <f t="shared" si="63"/>
        <v>0.25</v>
      </c>
      <c r="K121" s="41">
        <v>14.44</v>
      </c>
      <c r="L121" s="41">
        <f t="shared" si="64"/>
        <v>57.76</v>
      </c>
      <c r="M121" s="43">
        <f t="shared" si="65"/>
        <v>0.25</v>
      </c>
      <c r="N121" s="41">
        <f t="shared" si="68"/>
        <v>35.67</v>
      </c>
      <c r="O121" s="41">
        <f t="shared" si="69"/>
        <v>142.68</v>
      </c>
    </row>
    <row r="122" spans="1:15" x14ac:dyDescent="0.2">
      <c r="A122" s="37" t="s">
        <v>184</v>
      </c>
      <c r="B122" s="38" t="s">
        <v>17</v>
      </c>
      <c r="C122" s="38">
        <v>2103</v>
      </c>
      <c r="D122" s="39">
        <f t="shared" si="61"/>
        <v>45778</v>
      </c>
      <c r="E122" s="40" t="s">
        <v>209</v>
      </c>
      <c r="F122" s="41">
        <v>2</v>
      </c>
      <c r="G122" s="42" t="s">
        <v>24</v>
      </c>
      <c r="H122" s="41">
        <v>10.69</v>
      </c>
      <c r="I122" s="41">
        <f t="shared" si="62"/>
        <v>21.38</v>
      </c>
      <c r="J122" s="43">
        <f t="shared" si="63"/>
        <v>0.25</v>
      </c>
      <c r="K122" s="41">
        <v>11.54</v>
      </c>
      <c r="L122" s="41">
        <f t="shared" si="64"/>
        <v>23.08</v>
      </c>
      <c r="M122" s="43">
        <f t="shared" si="65"/>
        <v>0.25</v>
      </c>
      <c r="N122" s="41">
        <f t="shared" si="68"/>
        <v>22.229999999999997</v>
      </c>
      <c r="O122" s="41">
        <f t="shared" si="69"/>
        <v>44.459999999999994</v>
      </c>
    </row>
    <row r="123" spans="1:15" x14ac:dyDescent="0.2">
      <c r="A123" s="37" t="s">
        <v>185</v>
      </c>
      <c r="B123" s="38" t="s">
        <v>17</v>
      </c>
      <c r="C123" s="38">
        <v>2106</v>
      </c>
      <c r="D123" s="39">
        <f t="shared" si="61"/>
        <v>45778</v>
      </c>
      <c r="E123" s="40" t="s">
        <v>210</v>
      </c>
      <c r="F123" s="41">
        <v>2</v>
      </c>
      <c r="G123" s="42" t="s">
        <v>24</v>
      </c>
      <c r="H123" s="41">
        <v>14.55</v>
      </c>
      <c r="I123" s="41">
        <f t="shared" si="62"/>
        <v>29.1</v>
      </c>
      <c r="J123" s="43">
        <f t="shared" si="63"/>
        <v>0.25</v>
      </c>
      <c r="K123" s="41">
        <v>17.34</v>
      </c>
      <c r="L123" s="41">
        <f t="shared" si="64"/>
        <v>34.68</v>
      </c>
      <c r="M123" s="43">
        <f t="shared" si="65"/>
        <v>0.25</v>
      </c>
      <c r="N123" s="41">
        <f t="shared" si="68"/>
        <v>31.89</v>
      </c>
      <c r="O123" s="41">
        <f t="shared" si="69"/>
        <v>63.78</v>
      </c>
    </row>
    <row r="124" spans="1:15" x14ac:dyDescent="0.2">
      <c r="A124" s="37" t="s">
        <v>186</v>
      </c>
      <c r="B124" s="38" t="s">
        <v>16</v>
      </c>
      <c r="C124" s="38">
        <v>172001</v>
      </c>
      <c r="D124" s="39">
        <f t="shared" si="61"/>
        <v>45778</v>
      </c>
      <c r="E124" s="40" t="s">
        <v>58</v>
      </c>
      <c r="F124" s="41">
        <v>4</v>
      </c>
      <c r="G124" s="42" t="s">
        <v>24</v>
      </c>
      <c r="H124" s="41">
        <v>4.08</v>
      </c>
      <c r="I124" s="41">
        <f t="shared" si="62"/>
        <v>16.32</v>
      </c>
      <c r="J124" s="43">
        <f t="shared" si="63"/>
        <v>0.25</v>
      </c>
      <c r="K124" s="41">
        <v>5.8</v>
      </c>
      <c r="L124" s="41">
        <f t="shared" si="64"/>
        <v>23.2</v>
      </c>
      <c r="M124" s="43">
        <f t="shared" si="65"/>
        <v>0.25</v>
      </c>
      <c r="N124" s="41">
        <f t="shared" si="68"/>
        <v>9.879999999999999</v>
      </c>
      <c r="O124" s="41">
        <f t="shared" si="69"/>
        <v>39.519999999999996</v>
      </c>
    </row>
    <row r="125" spans="1:15" x14ac:dyDescent="0.2">
      <c r="A125" s="37" t="s">
        <v>187</v>
      </c>
      <c r="B125" s="38" t="s">
        <v>17</v>
      </c>
      <c r="C125" s="38">
        <v>1982</v>
      </c>
      <c r="D125" s="39">
        <f t="shared" si="61"/>
        <v>45778</v>
      </c>
      <c r="E125" s="40" t="s">
        <v>211</v>
      </c>
      <c r="F125" s="41">
        <v>3</v>
      </c>
      <c r="G125" s="42" t="s">
        <v>24</v>
      </c>
      <c r="H125" s="41">
        <v>10.18</v>
      </c>
      <c r="I125" s="41">
        <f t="shared" si="62"/>
        <v>30.54</v>
      </c>
      <c r="J125" s="43">
        <f t="shared" si="63"/>
        <v>0.25</v>
      </c>
      <c r="K125" s="41">
        <v>5.8</v>
      </c>
      <c r="L125" s="41">
        <f t="shared" si="64"/>
        <v>17.399999999999999</v>
      </c>
      <c r="M125" s="43">
        <f t="shared" si="65"/>
        <v>0.25</v>
      </c>
      <c r="N125" s="41">
        <f t="shared" si="68"/>
        <v>15.98</v>
      </c>
      <c r="O125" s="41">
        <f t="shared" si="69"/>
        <v>47.94</v>
      </c>
    </row>
    <row r="126" spans="1:15" x14ac:dyDescent="0.2">
      <c r="A126" s="37" t="s">
        <v>188</v>
      </c>
      <c r="B126" s="38" t="s">
        <v>17</v>
      </c>
      <c r="C126" s="38">
        <v>1840</v>
      </c>
      <c r="D126" s="39">
        <f t="shared" si="61"/>
        <v>45778</v>
      </c>
      <c r="E126" s="40" t="s">
        <v>212</v>
      </c>
      <c r="F126" s="41">
        <v>8</v>
      </c>
      <c r="G126" s="42" t="s">
        <v>24</v>
      </c>
      <c r="H126" s="41">
        <v>468.79</v>
      </c>
      <c r="I126" s="41">
        <f t="shared" si="62"/>
        <v>3750.32</v>
      </c>
      <c r="J126" s="43">
        <f t="shared" si="63"/>
        <v>0.25</v>
      </c>
      <c r="K126" s="41">
        <v>57.73</v>
      </c>
      <c r="L126" s="41">
        <f t="shared" si="64"/>
        <v>461.84</v>
      </c>
      <c r="M126" s="43">
        <f t="shared" si="65"/>
        <v>0.25</v>
      </c>
      <c r="N126" s="41">
        <f t="shared" si="68"/>
        <v>526.52</v>
      </c>
      <c r="O126" s="41">
        <f t="shared" si="69"/>
        <v>4212.16</v>
      </c>
    </row>
    <row r="127" spans="1:15" x14ac:dyDescent="0.2">
      <c r="A127" s="37" t="s">
        <v>189</v>
      </c>
      <c r="B127" s="38" t="s">
        <v>16</v>
      </c>
      <c r="C127" s="38">
        <v>171710</v>
      </c>
      <c r="D127" s="39">
        <f t="shared" si="61"/>
        <v>45778</v>
      </c>
      <c r="E127" s="40" t="s">
        <v>213</v>
      </c>
      <c r="F127" s="41">
        <v>20</v>
      </c>
      <c r="G127" s="42" t="s">
        <v>318</v>
      </c>
      <c r="H127" s="41">
        <v>60</v>
      </c>
      <c r="I127" s="41">
        <f t="shared" si="62"/>
        <v>1200</v>
      </c>
      <c r="J127" s="43">
        <f t="shared" si="63"/>
        <v>0.25</v>
      </c>
      <c r="K127" s="41">
        <v>8.64</v>
      </c>
      <c r="L127" s="41">
        <f t="shared" si="64"/>
        <v>172.8</v>
      </c>
      <c r="M127" s="43">
        <f t="shared" si="65"/>
        <v>0.25</v>
      </c>
      <c r="N127" s="41">
        <f t="shared" si="68"/>
        <v>68.64</v>
      </c>
      <c r="O127" s="41">
        <f t="shared" si="69"/>
        <v>1372.8</v>
      </c>
    </row>
    <row r="128" spans="1:15" x14ac:dyDescent="0.2">
      <c r="A128" s="37" t="s">
        <v>190</v>
      </c>
      <c r="B128" s="38" t="s">
        <v>16</v>
      </c>
      <c r="C128" s="38">
        <v>171057</v>
      </c>
      <c r="D128" s="39">
        <f t="shared" si="61"/>
        <v>45778</v>
      </c>
      <c r="E128" s="40" t="s">
        <v>214</v>
      </c>
      <c r="F128" s="41">
        <v>30</v>
      </c>
      <c r="G128" s="42" t="s">
        <v>318</v>
      </c>
      <c r="H128" s="41">
        <v>7.36</v>
      </c>
      <c r="I128" s="41">
        <f t="shared" si="62"/>
        <v>220.8</v>
      </c>
      <c r="J128" s="43">
        <f t="shared" si="63"/>
        <v>0.25</v>
      </c>
      <c r="K128" s="41">
        <v>5.8</v>
      </c>
      <c r="L128" s="41">
        <f t="shared" si="64"/>
        <v>174</v>
      </c>
      <c r="M128" s="43">
        <f t="shared" si="65"/>
        <v>0.25</v>
      </c>
      <c r="N128" s="41">
        <f t="shared" si="68"/>
        <v>13.16</v>
      </c>
      <c r="O128" s="41">
        <f t="shared" si="69"/>
        <v>394.8</v>
      </c>
    </row>
    <row r="129" spans="1:15" x14ac:dyDescent="0.2">
      <c r="A129" s="37" t="s">
        <v>191</v>
      </c>
      <c r="B129" s="38" t="s">
        <v>16</v>
      </c>
      <c r="C129" s="38">
        <v>171058</v>
      </c>
      <c r="D129" s="39">
        <f t="shared" si="61"/>
        <v>45778</v>
      </c>
      <c r="E129" s="40" t="s">
        <v>215</v>
      </c>
      <c r="F129" s="41">
        <v>10</v>
      </c>
      <c r="G129" s="42" t="s">
        <v>24</v>
      </c>
      <c r="H129" s="41">
        <v>0.65</v>
      </c>
      <c r="I129" s="41">
        <f t="shared" si="62"/>
        <v>6.5</v>
      </c>
      <c r="J129" s="43">
        <f t="shared" si="63"/>
        <v>0.25</v>
      </c>
      <c r="K129" s="41">
        <v>1.74</v>
      </c>
      <c r="L129" s="41">
        <f t="shared" si="64"/>
        <v>17.399999999999999</v>
      </c>
      <c r="M129" s="43">
        <f t="shared" si="65"/>
        <v>0.25</v>
      </c>
      <c r="N129" s="41">
        <f t="shared" si="68"/>
        <v>2.39</v>
      </c>
      <c r="O129" s="41">
        <f t="shared" si="69"/>
        <v>23.9</v>
      </c>
    </row>
    <row r="130" spans="1:15" x14ac:dyDescent="0.2">
      <c r="A130" s="37" t="s">
        <v>192</v>
      </c>
      <c r="B130" s="38" t="s">
        <v>17</v>
      </c>
      <c r="C130" s="38">
        <v>1950</v>
      </c>
      <c r="D130" s="39">
        <f t="shared" si="61"/>
        <v>45778</v>
      </c>
      <c r="E130" s="40" t="s">
        <v>216</v>
      </c>
      <c r="F130" s="41">
        <v>14</v>
      </c>
      <c r="G130" s="42" t="s">
        <v>24</v>
      </c>
      <c r="H130" s="41">
        <v>67.11</v>
      </c>
      <c r="I130" s="41">
        <f t="shared" si="62"/>
        <v>939.54</v>
      </c>
      <c r="J130" s="43">
        <f t="shared" si="63"/>
        <v>0.25</v>
      </c>
      <c r="K130" s="41">
        <v>28.88</v>
      </c>
      <c r="L130" s="41">
        <f t="shared" si="64"/>
        <v>404.32</v>
      </c>
      <c r="M130" s="43">
        <f t="shared" si="65"/>
        <v>0.25</v>
      </c>
      <c r="N130" s="41">
        <f t="shared" si="68"/>
        <v>95.99</v>
      </c>
      <c r="O130" s="41">
        <f t="shared" si="69"/>
        <v>1343.86</v>
      </c>
    </row>
    <row r="131" spans="1:15" x14ac:dyDescent="0.2">
      <c r="A131" s="37" t="s">
        <v>193</v>
      </c>
      <c r="B131" s="38" t="s">
        <v>17</v>
      </c>
      <c r="C131" s="38">
        <v>1379</v>
      </c>
      <c r="D131" s="39">
        <f t="shared" si="61"/>
        <v>45778</v>
      </c>
      <c r="E131" s="40" t="s">
        <v>217</v>
      </c>
      <c r="F131" s="41">
        <v>3</v>
      </c>
      <c r="G131" s="42" t="s">
        <v>24</v>
      </c>
      <c r="H131" s="41">
        <v>85.36</v>
      </c>
      <c r="I131" s="41">
        <f t="shared" si="62"/>
        <v>256.08</v>
      </c>
      <c r="J131" s="43">
        <f t="shared" si="63"/>
        <v>0.25</v>
      </c>
      <c r="K131" s="41">
        <v>23.08</v>
      </c>
      <c r="L131" s="41">
        <f t="shared" si="64"/>
        <v>69.239999999999995</v>
      </c>
      <c r="M131" s="43">
        <f t="shared" si="65"/>
        <v>0.25</v>
      </c>
      <c r="N131" s="41">
        <f t="shared" si="68"/>
        <v>108.44</v>
      </c>
      <c r="O131" s="41">
        <f t="shared" si="69"/>
        <v>325.32</v>
      </c>
    </row>
    <row r="132" spans="1:15" x14ac:dyDescent="0.2">
      <c r="A132" s="37" t="s">
        <v>194</v>
      </c>
      <c r="B132" s="38" t="s">
        <v>17</v>
      </c>
      <c r="C132" s="38">
        <v>1792</v>
      </c>
      <c r="D132" s="39">
        <f t="shared" si="61"/>
        <v>45778</v>
      </c>
      <c r="E132" s="40" t="s">
        <v>218</v>
      </c>
      <c r="F132" s="41">
        <v>2</v>
      </c>
      <c r="G132" s="42" t="s">
        <v>24</v>
      </c>
      <c r="H132" s="41">
        <v>64.510000000000005</v>
      </c>
      <c r="I132" s="41">
        <f t="shared" si="62"/>
        <v>129.02000000000001</v>
      </c>
      <c r="J132" s="43">
        <f t="shared" si="63"/>
        <v>0.25</v>
      </c>
      <c r="K132" s="41">
        <v>11.54</v>
      </c>
      <c r="L132" s="41">
        <f t="shared" si="64"/>
        <v>23.08</v>
      </c>
      <c r="M132" s="43">
        <f t="shared" si="65"/>
        <v>0.25</v>
      </c>
      <c r="N132" s="41">
        <f t="shared" si="68"/>
        <v>76.050000000000011</v>
      </c>
      <c r="O132" s="41">
        <f t="shared" si="69"/>
        <v>152.10000000000002</v>
      </c>
    </row>
    <row r="133" spans="1:15" x14ac:dyDescent="0.2">
      <c r="A133" s="37" t="s">
        <v>195</v>
      </c>
      <c r="B133" s="38" t="s">
        <v>17</v>
      </c>
      <c r="C133" s="38">
        <v>1791</v>
      </c>
      <c r="D133" s="39">
        <f t="shared" si="61"/>
        <v>45778</v>
      </c>
      <c r="E133" s="40" t="s">
        <v>219</v>
      </c>
      <c r="F133" s="41">
        <v>5</v>
      </c>
      <c r="G133" s="42" t="s">
        <v>24</v>
      </c>
      <c r="H133" s="41">
        <v>44.75</v>
      </c>
      <c r="I133" s="41">
        <f t="shared" si="62"/>
        <v>223.75</v>
      </c>
      <c r="J133" s="43">
        <f t="shared" si="63"/>
        <v>0.25</v>
      </c>
      <c r="K133" s="41">
        <v>23.08</v>
      </c>
      <c r="L133" s="41">
        <f t="shared" si="64"/>
        <v>115.4</v>
      </c>
      <c r="M133" s="43">
        <f t="shared" si="65"/>
        <v>0.25</v>
      </c>
      <c r="N133" s="41">
        <f t="shared" si="68"/>
        <v>67.83</v>
      </c>
      <c r="O133" s="41">
        <f t="shared" si="69"/>
        <v>339.15</v>
      </c>
    </row>
    <row r="134" spans="1:15" x14ac:dyDescent="0.2">
      <c r="A134" s="37" t="s">
        <v>196</v>
      </c>
      <c r="B134" s="38" t="s">
        <v>17</v>
      </c>
      <c r="C134" s="38" t="s">
        <v>196</v>
      </c>
      <c r="D134" s="39">
        <f t="shared" si="61"/>
        <v>45778</v>
      </c>
      <c r="E134" s="40" t="s">
        <v>59</v>
      </c>
      <c r="F134" s="41">
        <v>3</v>
      </c>
      <c r="G134" s="42" t="s">
        <v>318</v>
      </c>
      <c r="H134" s="41">
        <v>136.19</v>
      </c>
      <c r="I134" s="41">
        <f t="shared" si="62"/>
        <v>408.57</v>
      </c>
      <c r="J134" s="43">
        <f t="shared" si="63"/>
        <v>0.25</v>
      </c>
      <c r="K134" s="41">
        <v>23.08</v>
      </c>
      <c r="L134" s="41">
        <f t="shared" si="64"/>
        <v>69.239999999999995</v>
      </c>
      <c r="M134" s="43">
        <f t="shared" si="65"/>
        <v>0.25</v>
      </c>
      <c r="N134" s="41">
        <f t="shared" si="68"/>
        <v>159.26999999999998</v>
      </c>
      <c r="O134" s="41">
        <f t="shared" si="69"/>
        <v>477.81</v>
      </c>
    </row>
    <row r="135" spans="1:15" x14ac:dyDescent="0.2">
      <c r="A135" s="37" t="s">
        <v>197</v>
      </c>
      <c r="B135" s="38" t="s">
        <v>17</v>
      </c>
      <c r="C135" s="38">
        <v>1758</v>
      </c>
      <c r="D135" s="39">
        <f t="shared" si="61"/>
        <v>45778</v>
      </c>
      <c r="E135" s="40" t="s">
        <v>220</v>
      </c>
      <c r="F135" s="41">
        <v>1</v>
      </c>
      <c r="G135" s="42" t="s">
        <v>24</v>
      </c>
      <c r="H135" s="41">
        <v>61.25</v>
      </c>
      <c r="I135" s="41">
        <f t="shared" si="62"/>
        <v>61.25</v>
      </c>
      <c r="J135" s="43">
        <f t="shared" si="63"/>
        <v>0.25</v>
      </c>
      <c r="K135" s="41">
        <v>23.08</v>
      </c>
      <c r="L135" s="41">
        <f t="shared" si="64"/>
        <v>23.08</v>
      </c>
      <c r="M135" s="43">
        <f t="shared" si="65"/>
        <v>0.25</v>
      </c>
      <c r="N135" s="41">
        <f t="shared" si="68"/>
        <v>84.33</v>
      </c>
      <c r="O135" s="41">
        <f t="shared" si="69"/>
        <v>84.33</v>
      </c>
    </row>
    <row r="136" spans="1:15" x14ac:dyDescent="0.2">
      <c r="A136" s="37" t="s">
        <v>198</v>
      </c>
      <c r="B136" s="38" t="s">
        <v>17</v>
      </c>
      <c r="C136" s="38">
        <v>2009</v>
      </c>
      <c r="D136" s="39">
        <f t="shared" si="61"/>
        <v>45778</v>
      </c>
      <c r="E136" s="40" t="s">
        <v>221</v>
      </c>
      <c r="F136" s="41">
        <v>2</v>
      </c>
      <c r="G136" s="42" t="s">
        <v>24</v>
      </c>
      <c r="H136" s="41">
        <v>59.81</v>
      </c>
      <c r="I136" s="41">
        <f t="shared" si="62"/>
        <v>119.62</v>
      </c>
      <c r="J136" s="43">
        <f t="shared" si="63"/>
        <v>0.25</v>
      </c>
      <c r="K136" s="41">
        <v>23.08</v>
      </c>
      <c r="L136" s="41">
        <f t="shared" si="64"/>
        <v>46.16</v>
      </c>
      <c r="M136" s="43">
        <f t="shared" si="65"/>
        <v>0.25</v>
      </c>
      <c r="N136" s="41">
        <f t="shared" si="68"/>
        <v>82.89</v>
      </c>
      <c r="O136" s="41">
        <f t="shared" si="69"/>
        <v>165.78</v>
      </c>
    </row>
    <row r="137" spans="1:15" x14ac:dyDescent="0.2">
      <c r="A137" s="37" t="s">
        <v>199</v>
      </c>
      <c r="B137" s="38" t="s">
        <v>16</v>
      </c>
      <c r="C137" s="38">
        <v>176027</v>
      </c>
      <c r="D137" s="39">
        <f t="shared" si="61"/>
        <v>45778</v>
      </c>
      <c r="E137" s="40" t="s">
        <v>222</v>
      </c>
      <c r="F137" s="41">
        <v>1</v>
      </c>
      <c r="G137" s="42" t="s">
        <v>24</v>
      </c>
      <c r="H137" s="41">
        <v>465.46</v>
      </c>
      <c r="I137" s="41">
        <f t="shared" si="62"/>
        <v>465.46</v>
      </c>
      <c r="J137" s="43">
        <f t="shared" si="63"/>
        <v>0.25</v>
      </c>
      <c r="K137" s="41">
        <v>127</v>
      </c>
      <c r="L137" s="41">
        <f t="shared" si="64"/>
        <v>127</v>
      </c>
      <c r="M137" s="43">
        <f t="shared" si="65"/>
        <v>0.25</v>
      </c>
      <c r="N137" s="41">
        <f t="shared" si="68"/>
        <v>592.46</v>
      </c>
      <c r="O137" s="41">
        <f t="shared" si="69"/>
        <v>592.46</v>
      </c>
    </row>
    <row r="138" spans="1:15" x14ac:dyDescent="0.2">
      <c r="A138" s="37" t="s">
        <v>200</v>
      </c>
      <c r="B138" s="38" t="s">
        <v>16</v>
      </c>
      <c r="C138" s="38">
        <v>176015</v>
      </c>
      <c r="D138" s="39">
        <f t="shared" si="61"/>
        <v>45778</v>
      </c>
      <c r="E138" s="40" t="s">
        <v>223</v>
      </c>
      <c r="F138" s="41">
        <v>150</v>
      </c>
      <c r="G138" s="42" t="s">
        <v>318</v>
      </c>
      <c r="H138" s="41">
        <v>5.13</v>
      </c>
      <c r="I138" s="41">
        <f t="shared" si="62"/>
        <v>769.5</v>
      </c>
      <c r="J138" s="43">
        <f t="shared" si="63"/>
        <v>0.25</v>
      </c>
      <c r="K138" s="41">
        <v>2.2999999999999998</v>
      </c>
      <c r="L138" s="41">
        <f t="shared" si="64"/>
        <v>345</v>
      </c>
      <c r="M138" s="43">
        <f t="shared" si="65"/>
        <v>0.25</v>
      </c>
      <c r="N138" s="41">
        <f t="shared" si="68"/>
        <v>7.43</v>
      </c>
      <c r="O138" s="41">
        <f t="shared" si="69"/>
        <v>1114.5</v>
      </c>
    </row>
    <row r="139" spans="1:15" x14ac:dyDescent="0.2">
      <c r="A139" s="37" t="s">
        <v>201</v>
      </c>
      <c r="B139" s="38" t="s">
        <v>17</v>
      </c>
      <c r="C139" s="38">
        <v>1382</v>
      </c>
      <c r="D139" s="39">
        <f t="shared" si="61"/>
        <v>45778</v>
      </c>
      <c r="E139" s="40" t="s">
        <v>224</v>
      </c>
      <c r="F139" s="41">
        <v>10</v>
      </c>
      <c r="G139" s="42" t="s">
        <v>24</v>
      </c>
      <c r="H139" s="41">
        <v>3.33</v>
      </c>
      <c r="I139" s="41">
        <f t="shared" si="62"/>
        <v>33.299999999999997</v>
      </c>
      <c r="J139" s="43">
        <f t="shared" si="63"/>
        <v>0.25</v>
      </c>
      <c r="K139" s="41">
        <v>8.64</v>
      </c>
      <c r="L139" s="41">
        <f t="shared" si="64"/>
        <v>86.4</v>
      </c>
      <c r="M139" s="43">
        <f t="shared" si="65"/>
        <v>0.25</v>
      </c>
      <c r="N139" s="41">
        <f t="shared" si="68"/>
        <v>11.97</v>
      </c>
      <c r="O139" s="41">
        <f t="shared" si="69"/>
        <v>119.7</v>
      </c>
    </row>
    <row r="140" spans="1:15" x14ac:dyDescent="0.2">
      <c r="A140" s="37" t="s">
        <v>202</v>
      </c>
      <c r="B140" s="38" t="s">
        <v>16</v>
      </c>
      <c r="C140" s="38">
        <v>176039</v>
      </c>
      <c r="D140" s="39">
        <f t="shared" si="61"/>
        <v>45778</v>
      </c>
      <c r="E140" s="40" t="s">
        <v>225</v>
      </c>
      <c r="F140" s="41">
        <v>1</v>
      </c>
      <c r="G140" s="42" t="s">
        <v>25</v>
      </c>
      <c r="H140" s="41">
        <v>24.38</v>
      </c>
      <c r="I140" s="41">
        <f t="shared" si="62"/>
        <v>24.38</v>
      </c>
      <c r="J140" s="43">
        <f t="shared" si="63"/>
        <v>0.25</v>
      </c>
      <c r="K140" s="41">
        <v>17.91</v>
      </c>
      <c r="L140" s="41">
        <f t="shared" si="64"/>
        <v>17.91</v>
      </c>
      <c r="M140" s="43">
        <f t="shared" si="65"/>
        <v>0.25</v>
      </c>
      <c r="N140" s="41">
        <f t="shared" si="68"/>
        <v>42.29</v>
      </c>
      <c r="O140" s="41">
        <f t="shared" si="69"/>
        <v>42.29</v>
      </c>
    </row>
    <row r="141" spans="1:15" x14ac:dyDescent="0.2">
      <c r="A141" s="37" t="s">
        <v>203</v>
      </c>
      <c r="B141" s="38" t="s">
        <v>17</v>
      </c>
      <c r="C141" s="38" t="s">
        <v>203</v>
      </c>
      <c r="D141" s="39">
        <f t="shared" si="61"/>
        <v>45778</v>
      </c>
      <c r="E141" s="40" t="s">
        <v>60</v>
      </c>
      <c r="F141" s="41">
        <v>1</v>
      </c>
      <c r="G141" s="42" t="s">
        <v>318</v>
      </c>
      <c r="H141" s="41">
        <v>0</v>
      </c>
      <c r="I141" s="41">
        <f t="shared" si="62"/>
        <v>0</v>
      </c>
      <c r="J141" s="43">
        <f t="shared" si="63"/>
        <v>0.25</v>
      </c>
      <c r="K141" s="41">
        <v>3125</v>
      </c>
      <c r="L141" s="41">
        <f t="shared" si="64"/>
        <v>3125</v>
      </c>
      <c r="M141" s="43">
        <f t="shared" si="65"/>
        <v>0.25</v>
      </c>
      <c r="N141" s="41">
        <f t="shared" si="68"/>
        <v>3125</v>
      </c>
      <c r="O141" s="41">
        <f t="shared" si="69"/>
        <v>3125</v>
      </c>
    </row>
    <row r="142" spans="1:15" x14ac:dyDescent="0.2">
      <c r="A142" s="37"/>
      <c r="B142" s="38"/>
      <c r="C142" s="38"/>
      <c r="D142" s="39"/>
      <c r="E142" s="40"/>
      <c r="F142" s="41"/>
      <c r="G142" s="42"/>
      <c r="H142" s="41"/>
      <c r="I142" s="41"/>
      <c r="J142" s="43"/>
      <c r="K142" s="41"/>
      <c r="L142" s="41"/>
      <c r="M142" s="43"/>
      <c r="N142" s="41"/>
      <c r="O142" s="41"/>
    </row>
    <row r="143" spans="1:15" x14ac:dyDescent="0.2">
      <c r="A143" s="44"/>
      <c r="B143" s="34"/>
      <c r="C143" s="36"/>
      <c r="D143" s="45"/>
      <c r="E143" s="46" t="s">
        <v>19</v>
      </c>
      <c r="F143" s="45"/>
      <c r="G143" s="45"/>
      <c r="H143" s="45"/>
      <c r="I143" s="45">
        <f>TRUNC(SUM(I117:I142),2)</f>
        <v>10799.38</v>
      </c>
      <c r="J143" s="45"/>
      <c r="K143" s="45"/>
      <c r="L143" s="45">
        <f>SUM(L117:L142)</f>
        <v>6716.8499999999995</v>
      </c>
      <c r="M143" s="45"/>
      <c r="N143" s="45"/>
      <c r="O143" s="45">
        <f>SUM(O117:O142)</f>
        <v>17516.23</v>
      </c>
    </row>
    <row r="144" spans="1:15" x14ac:dyDescent="0.2">
      <c r="A144" s="37"/>
      <c r="B144" s="38"/>
      <c r="C144" s="38"/>
      <c r="D144" s="39"/>
      <c r="E144" s="40"/>
      <c r="F144" s="41"/>
      <c r="G144" s="42"/>
      <c r="H144" s="41"/>
      <c r="I144" s="41"/>
      <c r="J144" s="41"/>
      <c r="K144" s="41"/>
      <c r="L144" s="41"/>
      <c r="M144" s="41"/>
      <c r="N144" s="41"/>
      <c r="O144" s="41"/>
    </row>
    <row r="145" spans="1:15" x14ac:dyDescent="0.2">
      <c r="A145" s="32" t="s">
        <v>61</v>
      </c>
      <c r="B145" s="33"/>
      <c r="C145" s="34"/>
      <c r="D145" s="33"/>
      <c r="E145" s="35" t="s">
        <v>62</v>
      </c>
      <c r="F145" s="36"/>
      <c r="G145" s="35"/>
      <c r="H145" s="36"/>
      <c r="I145" s="36"/>
      <c r="J145" s="36"/>
      <c r="K145" s="33"/>
      <c r="L145" s="33"/>
      <c r="M145" s="36"/>
      <c r="N145" s="34"/>
      <c r="O145" s="33"/>
    </row>
    <row r="146" spans="1:15" x14ac:dyDescent="0.2">
      <c r="A146" s="37"/>
      <c r="B146" s="38"/>
      <c r="C146" s="38"/>
      <c r="D146" s="39"/>
      <c r="E146" s="40"/>
      <c r="F146" s="41"/>
      <c r="G146" s="41"/>
      <c r="H146" s="41"/>
      <c r="I146" s="41"/>
      <c r="J146" s="41"/>
      <c r="K146" s="41"/>
      <c r="L146" s="41"/>
      <c r="M146" s="41"/>
      <c r="N146" s="41"/>
      <c r="O146" s="41"/>
    </row>
    <row r="147" spans="1:15" x14ac:dyDescent="0.2">
      <c r="A147" s="37" t="s">
        <v>226</v>
      </c>
      <c r="B147" s="38" t="s">
        <v>16</v>
      </c>
      <c r="C147" s="38">
        <v>22194</v>
      </c>
      <c r="D147" s="39">
        <f t="shared" ref="D147:D170" si="70">($B$14)</f>
        <v>45778</v>
      </c>
      <c r="E147" s="40" t="s">
        <v>250</v>
      </c>
      <c r="F147" s="41">
        <v>4</v>
      </c>
      <c r="G147" s="42" t="s">
        <v>24</v>
      </c>
      <c r="H147" s="41">
        <v>0</v>
      </c>
      <c r="I147" s="41">
        <f t="shared" ref="I147:I170" si="71">ROUND($F147*H147,2)</f>
        <v>0</v>
      </c>
      <c r="J147" s="43">
        <f t="shared" ref="J147:J170" si="72">$J$13</f>
        <v>0.25</v>
      </c>
      <c r="K147" s="41">
        <v>71.13</v>
      </c>
      <c r="L147" s="41">
        <f t="shared" ref="L147:L170" si="73">ROUND($F147*K147,2)</f>
        <v>284.52</v>
      </c>
      <c r="M147" s="43">
        <f t="shared" ref="M147:M170" si="74">$J$13</f>
        <v>0.25</v>
      </c>
      <c r="N147" s="41">
        <f t="shared" ref="N147:N149" si="75">H147+K147</f>
        <v>71.13</v>
      </c>
      <c r="O147" s="41">
        <f t="shared" ref="O147:O149" si="76">I147+L147</f>
        <v>284.52</v>
      </c>
    </row>
    <row r="148" spans="1:15" x14ac:dyDescent="0.2">
      <c r="A148" s="37" t="s">
        <v>227</v>
      </c>
      <c r="B148" s="38" t="s">
        <v>17</v>
      </c>
      <c r="C148" s="38">
        <v>2247</v>
      </c>
      <c r="D148" s="39">
        <f t="shared" si="70"/>
        <v>45778</v>
      </c>
      <c r="E148" s="40" t="s">
        <v>251</v>
      </c>
      <c r="F148" s="41">
        <v>2</v>
      </c>
      <c r="G148" s="42" t="s">
        <v>24</v>
      </c>
      <c r="H148" s="41">
        <v>0</v>
      </c>
      <c r="I148" s="41">
        <f t="shared" si="71"/>
        <v>0</v>
      </c>
      <c r="J148" s="43">
        <f t="shared" si="72"/>
        <v>0.25</v>
      </c>
      <c r="K148" s="41">
        <v>116.65</v>
      </c>
      <c r="L148" s="41">
        <f t="shared" si="73"/>
        <v>233.3</v>
      </c>
      <c r="M148" s="43">
        <f t="shared" si="74"/>
        <v>0.25</v>
      </c>
      <c r="N148" s="41">
        <f t="shared" si="75"/>
        <v>116.65</v>
      </c>
      <c r="O148" s="41">
        <f t="shared" si="76"/>
        <v>233.3</v>
      </c>
    </row>
    <row r="149" spans="1:15" x14ac:dyDescent="0.2">
      <c r="A149" s="37" t="s">
        <v>228</v>
      </c>
      <c r="B149" s="38" t="s">
        <v>16</v>
      </c>
      <c r="C149" s="38">
        <v>161900</v>
      </c>
      <c r="D149" s="39">
        <f t="shared" si="70"/>
        <v>45778</v>
      </c>
      <c r="E149" s="40" t="s">
        <v>252</v>
      </c>
      <c r="F149" s="41">
        <v>2</v>
      </c>
      <c r="G149" s="42" t="s">
        <v>318</v>
      </c>
      <c r="H149" s="41">
        <v>4.66</v>
      </c>
      <c r="I149" s="41">
        <f t="shared" si="71"/>
        <v>9.32</v>
      </c>
      <c r="J149" s="43">
        <f t="shared" si="72"/>
        <v>0.25</v>
      </c>
      <c r="K149" s="41">
        <v>20.059999999999999</v>
      </c>
      <c r="L149" s="41">
        <f t="shared" si="73"/>
        <v>40.119999999999997</v>
      </c>
      <c r="M149" s="43">
        <f t="shared" si="74"/>
        <v>0.25</v>
      </c>
      <c r="N149" s="41">
        <f t="shared" si="75"/>
        <v>24.72</v>
      </c>
      <c r="O149" s="41">
        <f t="shared" si="76"/>
        <v>49.44</v>
      </c>
    </row>
    <row r="150" spans="1:15" x14ac:dyDescent="0.2">
      <c r="A150" s="37" t="s">
        <v>229</v>
      </c>
      <c r="B150" s="38" t="s">
        <v>16</v>
      </c>
      <c r="C150" s="38">
        <v>161205</v>
      </c>
      <c r="D150" s="39">
        <f t="shared" si="70"/>
        <v>45778</v>
      </c>
      <c r="E150" s="40" t="s">
        <v>253</v>
      </c>
      <c r="F150" s="41">
        <v>2</v>
      </c>
      <c r="G150" s="42" t="s">
        <v>318</v>
      </c>
      <c r="H150" s="41">
        <v>8.11</v>
      </c>
      <c r="I150" s="41">
        <f t="shared" si="71"/>
        <v>16.22</v>
      </c>
      <c r="J150" s="43">
        <f t="shared" si="72"/>
        <v>0.25</v>
      </c>
      <c r="K150" s="41">
        <v>8.73</v>
      </c>
      <c r="L150" s="41">
        <f t="shared" si="73"/>
        <v>17.46</v>
      </c>
      <c r="M150" s="43">
        <f t="shared" si="74"/>
        <v>0.25</v>
      </c>
      <c r="N150" s="41">
        <f t="shared" ref="N150:N170" si="77">H150+K150</f>
        <v>16.84</v>
      </c>
      <c r="O150" s="41">
        <f t="shared" ref="O150:O170" si="78">I150+L150</f>
        <v>33.68</v>
      </c>
    </row>
    <row r="151" spans="1:15" x14ac:dyDescent="0.2">
      <c r="A151" s="37" t="s">
        <v>230</v>
      </c>
      <c r="B151" s="38" t="s">
        <v>17</v>
      </c>
      <c r="C151" s="38">
        <v>1686</v>
      </c>
      <c r="D151" s="39">
        <f t="shared" si="70"/>
        <v>45778</v>
      </c>
      <c r="E151" s="40" t="s">
        <v>254</v>
      </c>
      <c r="F151" s="41">
        <v>1</v>
      </c>
      <c r="G151" s="42" t="s">
        <v>24</v>
      </c>
      <c r="H151" s="41">
        <v>10.36</v>
      </c>
      <c r="I151" s="41">
        <f t="shared" si="71"/>
        <v>10.36</v>
      </c>
      <c r="J151" s="43">
        <f t="shared" si="72"/>
        <v>0.25</v>
      </c>
      <c r="K151" s="41">
        <v>10.49</v>
      </c>
      <c r="L151" s="41">
        <f t="shared" si="73"/>
        <v>10.49</v>
      </c>
      <c r="M151" s="43">
        <f t="shared" si="74"/>
        <v>0.25</v>
      </c>
      <c r="N151" s="41">
        <f t="shared" si="77"/>
        <v>20.85</v>
      </c>
      <c r="O151" s="41">
        <f t="shared" si="78"/>
        <v>20.85</v>
      </c>
    </row>
    <row r="152" spans="1:15" x14ac:dyDescent="0.2">
      <c r="A152" s="37" t="s">
        <v>231</v>
      </c>
      <c r="B152" s="38" t="s">
        <v>17</v>
      </c>
      <c r="C152" s="38">
        <v>1682</v>
      </c>
      <c r="D152" s="39">
        <f t="shared" si="70"/>
        <v>45778</v>
      </c>
      <c r="E152" s="40" t="s">
        <v>255</v>
      </c>
      <c r="F152" s="41">
        <v>1</v>
      </c>
      <c r="G152" s="42" t="s">
        <v>24</v>
      </c>
      <c r="H152" s="41">
        <v>1.68</v>
      </c>
      <c r="I152" s="41">
        <f t="shared" si="71"/>
        <v>1.68</v>
      </c>
      <c r="J152" s="43">
        <f t="shared" si="72"/>
        <v>0.25</v>
      </c>
      <c r="K152" s="41">
        <v>5.26</v>
      </c>
      <c r="L152" s="41">
        <f t="shared" si="73"/>
        <v>5.26</v>
      </c>
      <c r="M152" s="43">
        <f t="shared" si="74"/>
        <v>0.25</v>
      </c>
      <c r="N152" s="41">
        <f t="shared" si="77"/>
        <v>6.9399999999999995</v>
      </c>
      <c r="O152" s="41">
        <f t="shared" si="78"/>
        <v>6.9399999999999995</v>
      </c>
    </row>
    <row r="153" spans="1:15" x14ac:dyDescent="0.2">
      <c r="A153" s="37" t="s">
        <v>232</v>
      </c>
      <c r="B153" s="38" t="s">
        <v>17</v>
      </c>
      <c r="C153" s="38">
        <v>1664</v>
      </c>
      <c r="D153" s="39">
        <f t="shared" si="70"/>
        <v>45778</v>
      </c>
      <c r="E153" s="40" t="s">
        <v>256</v>
      </c>
      <c r="F153" s="41">
        <v>2</v>
      </c>
      <c r="G153" s="42" t="s">
        <v>318</v>
      </c>
      <c r="H153" s="41">
        <v>19.11</v>
      </c>
      <c r="I153" s="41">
        <f t="shared" si="71"/>
        <v>38.22</v>
      </c>
      <c r="J153" s="43">
        <f t="shared" si="72"/>
        <v>0.25</v>
      </c>
      <c r="K153" s="41">
        <v>17.510000000000002</v>
      </c>
      <c r="L153" s="41">
        <f t="shared" si="73"/>
        <v>35.020000000000003</v>
      </c>
      <c r="M153" s="43">
        <f t="shared" si="74"/>
        <v>0.25</v>
      </c>
      <c r="N153" s="41">
        <f t="shared" si="77"/>
        <v>36.620000000000005</v>
      </c>
      <c r="O153" s="41">
        <f t="shared" si="78"/>
        <v>73.240000000000009</v>
      </c>
    </row>
    <row r="154" spans="1:15" x14ac:dyDescent="0.2">
      <c r="A154" s="37" t="s">
        <v>233</v>
      </c>
      <c r="B154" s="38" t="s">
        <v>17</v>
      </c>
      <c r="C154" s="38">
        <v>1665</v>
      </c>
      <c r="D154" s="39">
        <f t="shared" si="70"/>
        <v>45778</v>
      </c>
      <c r="E154" s="40" t="s">
        <v>257</v>
      </c>
      <c r="F154" s="41">
        <v>28</v>
      </c>
      <c r="G154" s="42" t="s">
        <v>318</v>
      </c>
      <c r="H154" s="41">
        <v>25.25</v>
      </c>
      <c r="I154" s="41">
        <f t="shared" si="71"/>
        <v>707</v>
      </c>
      <c r="J154" s="43">
        <f t="shared" si="72"/>
        <v>0.25</v>
      </c>
      <c r="K154" s="41">
        <v>27.99</v>
      </c>
      <c r="L154" s="41">
        <f t="shared" si="73"/>
        <v>783.72</v>
      </c>
      <c r="M154" s="43">
        <f t="shared" si="74"/>
        <v>0.25</v>
      </c>
      <c r="N154" s="41">
        <f t="shared" si="77"/>
        <v>53.239999999999995</v>
      </c>
      <c r="O154" s="41">
        <f t="shared" si="78"/>
        <v>1490.72</v>
      </c>
    </row>
    <row r="155" spans="1:15" x14ac:dyDescent="0.2">
      <c r="A155" s="37" t="s">
        <v>234</v>
      </c>
      <c r="B155" s="38" t="s">
        <v>17</v>
      </c>
      <c r="C155" s="38">
        <v>1666</v>
      </c>
      <c r="D155" s="39">
        <f t="shared" si="70"/>
        <v>45778</v>
      </c>
      <c r="E155" s="40" t="s">
        <v>258</v>
      </c>
      <c r="F155" s="41">
        <v>12</v>
      </c>
      <c r="G155" s="42" t="s">
        <v>318</v>
      </c>
      <c r="H155" s="41">
        <v>30.11</v>
      </c>
      <c r="I155" s="41">
        <f t="shared" si="71"/>
        <v>361.32</v>
      </c>
      <c r="J155" s="43">
        <f t="shared" si="72"/>
        <v>0.25</v>
      </c>
      <c r="K155" s="41">
        <v>30.34</v>
      </c>
      <c r="L155" s="41">
        <f t="shared" si="73"/>
        <v>364.08</v>
      </c>
      <c r="M155" s="43">
        <f t="shared" si="74"/>
        <v>0.25</v>
      </c>
      <c r="N155" s="41">
        <f t="shared" si="77"/>
        <v>60.45</v>
      </c>
      <c r="O155" s="41">
        <f t="shared" si="78"/>
        <v>725.4</v>
      </c>
    </row>
    <row r="156" spans="1:15" x14ac:dyDescent="0.2">
      <c r="A156" s="37" t="s">
        <v>235</v>
      </c>
      <c r="B156" s="38" t="s">
        <v>16</v>
      </c>
      <c r="C156" s="38">
        <v>164206</v>
      </c>
      <c r="D156" s="39">
        <f t="shared" si="70"/>
        <v>45778</v>
      </c>
      <c r="E156" s="40" t="s">
        <v>259</v>
      </c>
      <c r="F156" s="41">
        <v>3</v>
      </c>
      <c r="G156" s="42" t="s">
        <v>24</v>
      </c>
      <c r="H156" s="41">
        <v>20.49</v>
      </c>
      <c r="I156" s="41">
        <f t="shared" si="71"/>
        <v>61.47</v>
      </c>
      <c r="J156" s="43">
        <f t="shared" si="72"/>
        <v>0.25</v>
      </c>
      <c r="K156" s="41">
        <v>17.510000000000002</v>
      </c>
      <c r="L156" s="41">
        <f t="shared" si="73"/>
        <v>52.53</v>
      </c>
      <c r="M156" s="43">
        <f t="shared" si="74"/>
        <v>0.25</v>
      </c>
      <c r="N156" s="41">
        <f t="shared" si="77"/>
        <v>38</v>
      </c>
      <c r="O156" s="41">
        <f t="shared" si="78"/>
        <v>114</v>
      </c>
    </row>
    <row r="157" spans="1:15" x14ac:dyDescent="0.2">
      <c r="A157" s="37" t="s">
        <v>236</v>
      </c>
      <c r="B157" s="38" t="s">
        <v>16</v>
      </c>
      <c r="C157" s="38">
        <v>164211</v>
      </c>
      <c r="D157" s="39">
        <f t="shared" si="70"/>
        <v>45778</v>
      </c>
      <c r="E157" s="40" t="s">
        <v>260</v>
      </c>
      <c r="F157" s="41">
        <v>8</v>
      </c>
      <c r="G157" s="42" t="s">
        <v>24</v>
      </c>
      <c r="H157" s="41">
        <v>36.39</v>
      </c>
      <c r="I157" s="41">
        <f t="shared" si="71"/>
        <v>291.12</v>
      </c>
      <c r="J157" s="43">
        <f t="shared" si="72"/>
        <v>0.25</v>
      </c>
      <c r="K157" s="41">
        <v>23.31</v>
      </c>
      <c r="L157" s="41">
        <f t="shared" si="73"/>
        <v>186.48</v>
      </c>
      <c r="M157" s="43">
        <f t="shared" si="74"/>
        <v>0.25</v>
      </c>
      <c r="N157" s="41">
        <f t="shared" si="77"/>
        <v>59.7</v>
      </c>
      <c r="O157" s="41">
        <f t="shared" si="78"/>
        <v>477.6</v>
      </c>
    </row>
    <row r="158" spans="1:15" x14ac:dyDescent="0.2">
      <c r="A158" s="37" t="s">
        <v>237</v>
      </c>
      <c r="B158" s="38" t="s">
        <v>17</v>
      </c>
      <c r="C158" s="38">
        <v>1599</v>
      </c>
      <c r="D158" s="39">
        <f t="shared" si="70"/>
        <v>45778</v>
      </c>
      <c r="E158" s="40" t="s">
        <v>261</v>
      </c>
      <c r="F158" s="41">
        <v>2</v>
      </c>
      <c r="G158" s="42" t="s">
        <v>24</v>
      </c>
      <c r="H158" s="41">
        <v>18.3</v>
      </c>
      <c r="I158" s="41">
        <f t="shared" si="71"/>
        <v>36.6</v>
      </c>
      <c r="J158" s="43">
        <f t="shared" si="72"/>
        <v>0.25</v>
      </c>
      <c r="K158" s="41">
        <v>26.25</v>
      </c>
      <c r="L158" s="41">
        <f t="shared" si="73"/>
        <v>52.5</v>
      </c>
      <c r="M158" s="43">
        <f t="shared" si="74"/>
        <v>0.25</v>
      </c>
      <c r="N158" s="41">
        <f t="shared" si="77"/>
        <v>44.55</v>
      </c>
      <c r="O158" s="41">
        <f t="shared" si="78"/>
        <v>89.1</v>
      </c>
    </row>
    <row r="159" spans="1:15" x14ac:dyDescent="0.2">
      <c r="A159" s="37" t="s">
        <v>238</v>
      </c>
      <c r="B159" s="38" t="s">
        <v>17</v>
      </c>
      <c r="C159" s="38">
        <v>1575</v>
      </c>
      <c r="D159" s="39">
        <f t="shared" si="70"/>
        <v>45778</v>
      </c>
      <c r="E159" s="40" t="s">
        <v>262</v>
      </c>
      <c r="F159" s="41">
        <v>3</v>
      </c>
      <c r="G159" s="42" t="s">
        <v>24</v>
      </c>
      <c r="H159" s="41">
        <v>52.51</v>
      </c>
      <c r="I159" s="41">
        <f t="shared" si="71"/>
        <v>157.53</v>
      </c>
      <c r="J159" s="43">
        <f t="shared" si="72"/>
        <v>0.25</v>
      </c>
      <c r="K159" s="41">
        <v>26.81</v>
      </c>
      <c r="L159" s="41">
        <f t="shared" si="73"/>
        <v>80.430000000000007</v>
      </c>
      <c r="M159" s="43">
        <f t="shared" si="74"/>
        <v>0.25</v>
      </c>
      <c r="N159" s="41">
        <f t="shared" si="77"/>
        <v>79.319999999999993</v>
      </c>
      <c r="O159" s="41">
        <f t="shared" si="78"/>
        <v>237.96</v>
      </c>
    </row>
    <row r="160" spans="1:15" x14ac:dyDescent="0.2">
      <c r="A160" s="37" t="s">
        <v>239</v>
      </c>
      <c r="B160" s="38" t="s">
        <v>17</v>
      </c>
      <c r="C160" s="38">
        <v>1676</v>
      </c>
      <c r="D160" s="39">
        <f t="shared" si="70"/>
        <v>45778</v>
      </c>
      <c r="E160" s="40" t="s">
        <v>263</v>
      </c>
      <c r="F160" s="41">
        <v>1</v>
      </c>
      <c r="G160" s="42" t="s">
        <v>24</v>
      </c>
      <c r="H160" s="41">
        <v>6.23</v>
      </c>
      <c r="I160" s="41">
        <f t="shared" si="71"/>
        <v>6.23</v>
      </c>
      <c r="J160" s="43">
        <f t="shared" si="72"/>
        <v>0.25</v>
      </c>
      <c r="K160" s="41">
        <v>8.16</v>
      </c>
      <c r="L160" s="41">
        <f t="shared" si="73"/>
        <v>8.16</v>
      </c>
      <c r="M160" s="43">
        <f t="shared" si="74"/>
        <v>0.25</v>
      </c>
      <c r="N160" s="41">
        <f t="shared" si="77"/>
        <v>14.39</v>
      </c>
      <c r="O160" s="41">
        <f t="shared" si="78"/>
        <v>14.39</v>
      </c>
    </row>
    <row r="161" spans="1:15" x14ac:dyDescent="0.2">
      <c r="A161" s="37" t="s">
        <v>240</v>
      </c>
      <c r="B161" s="38" t="s">
        <v>17</v>
      </c>
      <c r="C161" s="38">
        <v>1677</v>
      </c>
      <c r="D161" s="39">
        <f t="shared" si="70"/>
        <v>45778</v>
      </c>
      <c r="E161" s="40" t="s">
        <v>264</v>
      </c>
      <c r="F161" s="41">
        <v>8</v>
      </c>
      <c r="G161" s="42" t="s">
        <v>24</v>
      </c>
      <c r="H161" s="41">
        <v>11.69</v>
      </c>
      <c r="I161" s="41">
        <f t="shared" si="71"/>
        <v>93.52</v>
      </c>
      <c r="J161" s="43">
        <f t="shared" si="72"/>
        <v>0.25</v>
      </c>
      <c r="K161" s="41">
        <v>10.49</v>
      </c>
      <c r="L161" s="41">
        <f t="shared" si="73"/>
        <v>83.92</v>
      </c>
      <c r="M161" s="43">
        <f t="shared" si="74"/>
        <v>0.25</v>
      </c>
      <c r="N161" s="41">
        <f t="shared" si="77"/>
        <v>22.18</v>
      </c>
      <c r="O161" s="41">
        <f t="shared" si="78"/>
        <v>177.44</v>
      </c>
    </row>
    <row r="162" spans="1:15" x14ac:dyDescent="0.2">
      <c r="A162" s="37" t="s">
        <v>241</v>
      </c>
      <c r="B162" s="38" t="s">
        <v>17</v>
      </c>
      <c r="C162" s="38">
        <v>1678</v>
      </c>
      <c r="D162" s="39">
        <f t="shared" si="70"/>
        <v>45778</v>
      </c>
      <c r="E162" s="40" t="s">
        <v>265</v>
      </c>
      <c r="F162" s="41">
        <v>2</v>
      </c>
      <c r="G162" s="42" t="s">
        <v>24</v>
      </c>
      <c r="H162" s="41">
        <v>15.43</v>
      </c>
      <c r="I162" s="41">
        <f t="shared" si="71"/>
        <v>30.86</v>
      </c>
      <c r="J162" s="43">
        <f t="shared" si="72"/>
        <v>0.25</v>
      </c>
      <c r="K162" s="41">
        <v>13.43</v>
      </c>
      <c r="L162" s="41">
        <f t="shared" si="73"/>
        <v>26.86</v>
      </c>
      <c r="M162" s="43">
        <f t="shared" si="74"/>
        <v>0.25</v>
      </c>
      <c r="N162" s="41">
        <f t="shared" si="77"/>
        <v>28.86</v>
      </c>
      <c r="O162" s="41">
        <f t="shared" si="78"/>
        <v>57.72</v>
      </c>
    </row>
    <row r="163" spans="1:15" x14ac:dyDescent="0.2">
      <c r="A163" s="37" t="s">
        <v>242</v>
      </c>
      <c r="B163" s="38" t="s">
        <v>16</v>
      </c>
      <c r="C163" s="38">
        <v>164042</v>
      </c>
      <c r="D163" s="39">
        <f t="shared" si="70"/>
        <v>45778</v>
      </c>
      <c r="E163" s="40" t="s">
        <v>266</v>
      </c>
      <c r="F163" s="41">
        <v>2</v>
      </c>
      <c r="G163" s="42" t="s">
        <v>24</v>
      </c>
      <c r="H163" s="41">
        <v>415.75</v>
      </c>
      <c r="I163" s="41">
        <f t="shared" si="71"/>
        <v>831.5</v>
      </c>
      <c r="J163" s="43">
        <f t="shared" si="72"/>
        <v>0.25</v>
      </c>
      <c r="K163" s="41">
        <v>447.46</v>
      </c>
      <c r="L163" s="41">
        <f t="shared" si="73"/>
        <v>894.92</v>
      </c>
      <c r="M163" s="43">
        <f t="shared" si="74"/>
        <v>0.25</v>
      </c>
      <c r="N163" s="41">
        <f t="shared" si="77"/>
        <v>863.21</v>
      </c>
      <c r="O163" s="41">
        <f t="shared" si="78"/>
        <v>1726.42</v>
      </c>
    </row>
    <row r="164" spans="1:15" x14ac:dyDescent="0.2">
      <c r="A164" s="37" t="s">
        <v>243</v>
      </c>
      <c r="B164" s="38" t="s">
        <v>17</v>
      </c>
      <c r="C164" s="38">
        <v>2249</v>
      </c>
      <c r="D164" s="39">
        <f t="shared" si="70"/>
        <v>45778</v>
      </c>
      <c r="E164" s="40" t="s">
        <v>267</v>
      </c>
      <c r="F164" s="41">
        <v>1</v>
      </c>
      <c r="G164" s="42" t="s">
        <v>24</v>
      </c>
      <c r="H164" s="41">
        <v>1.03</v>
      </c>
      <c r="I164" s="41">
        <f t="shared" si="71"/>
        <v>1.03</v>
      </c>
      <c r="J164" s="43">
        <f t="shared" si="72"/>
        <v>0.25</v>
      </c>
      <c r="K164" s="41">
        <v>73.239999999999995</v>
      </c>
      <c r="L164" s="41">
        <f t="shared" si="73"/>
        <v>73.239999999999995</v>
      </c>
      <c r="M164" s="43">
        <f t="shared" si="74"/>
        <v>0.25</v>
      </c>
      <c r="N164" s="41">
        <f t="shared" si="77"/>
        <v>74.27</v>
      </c>
      <c r="O164" s="41">
        <f t="shared" si="78"/>
        <v>74.27</v>
      </c>
    </row>
    <row r="165" spans="1:15" x14ac:dyDescent="0.2">
      <c r="A165" s="37" t="s">
        <v>244</v>
      </c>
      <c r="B165" s="38" t="s">
        <v>17</v>
      </c>
      <c r="C165" s="38">
        <v>2306</v>
      </c>
      <c r="D165" s="39">
        <f t="shared" si="70"/>
        <v>45778</v>
      </c>
      <c r="E165" s="40" t="s">
        <v>268</v>
      </c>
      <c r="F165" s="41">
        <v>1</v>
      </c>
      <c r="G165" s="42" t="s">
        <v>24</v>
      </c>
      <c r="H165" s="41">
        <v>959.38</v>
      </c>
      <c r="I165" s="41">
        <f t="shared" si="71"/>
        <v>959.38</v>
      </c>
      <c r="J165" s="43">
        <f t="shared" si="72"/>
        <v>0.25</v>
      </c>
      <c r="K165" s="41">
        <v>186.64</v>
      </c>
      <c r="L165" s="41">
        <f t="shared" si="73"/>
        <v>186.64</v>
      </c>
      <c r="M165" s="43">
        <f t="shared" si="74"/>
        <v>0.25</v>
      </c>
      <c r="N165" s="41">
        <f t="shared" si="77"/>
        <v>1146.02</v>
      </c>
      <c r="O165" s="41">
        <f t="shared" si="78"/>
        <v>1146.02</v>
      </c>
    </row>
    <row r="166" spans="1:15" x14ac:dyDescent="0.2">
      <c r="A166" s="37" t="s">
        <v>245</v>
      </c>
      <c r="B166" s="38" t="s">
        <v>16</v>
      </c>
      <c r="C166" s="38">
        <v>31121</v>
      </c>
      <c r="D166" s="39">
        <f t="shared" si="70"/>
        <v>45778</v>
      </c>
      <c r="E166" s="40" t="s">
        <v>140</v>
      </c>
      <c r="F166" s="41">
        <v>2.1</v>
      </c>
      <c r="G166" s="42" t="s">
        <v>319</v>
      </c>
      <c r="H166" s="41">
        <v>0</v>
      </c>
      <c r="I166" s="41">
        <f t="shared" si="71"/>
        <v>0</v>
      </c>
      <c r="J166" s="43">
        <f t="shared" si="72"/>
        <v>0.25</v>
      </c>
      <c r="K166" s="41">
        <v>70.31</v>
      </c>
      <c r="L166" s="41">
        <f t="shared" si="73"/>
        <v>147.65</v>
      </c>
      <c r="M166" s="43">
        <f t="shared" si="74"/>
        <v>0.25</v>
      </c>
      <c r="N166" s="41">
        <f t="shared" si="77"/>
        <v>70.31</v>
      </c>
      <c r="O166" s="41">
        <f t="shared" si="78"/>
        <v>147.65</v>
      </c>
    </row>
    <row r="167" spans="1:15" x14ac:dyDescent="0.2">
      <c r="A167" s="37" t="s">
        <v>246</v>
      </c>
      <c r="B167" s="38" t="s">
        <v>16</v>
      </c>
      <c r="C167" s="38">
        <v>531122</v>
      </c>
      <c r="D167" s="39">
        <f t="shared" si="70"/>
        <v>45778</v>
      </c>
      <c r="E167" s="40" t="s">
        <v>139</v>
      </c>
      <c r="F167" s="41">
        <v>6.6</v>
      </c>
      <c r="G167" s="42" t="s">
        <v>319</v>
      </c>
      <c r="H167" s="41">
        <v>0</v>
      </c>
      <c r="I167" s="41">
        <f t="shared" si="71"/>
        <v>0</v>
      </c>
      <c r="J167" s="43">
        <f t="shared" si="72"/>
        <v>0.25</v>
      </c>
      <c r="K167" s="41">
        <v>72.739999999999995</v>
      </c>
      <c r="L167" s="41">
        <f t="shared" si="73"/>
        <v>480.08</v>
      </c>
      <c r="M167" s="43">
        <f t="shared" si="74"/>
        <v>0.25</v>
      </c>
      <c r="N167" s="41">
        <f t="shared" si="77"/>
        <v>72.739999999999995</v>
      </c>
      <c r="O167" s="41">
        <f t="shared" si="78"/>
        <v>480.08</v>
      </c>
    </row>
    <row r="168" spans="1:15" x14ac:dyDescent="0.2">
      <c r="A168" s="37" t="s">
        <v>247</v>
      </c>
      <c r="B168" s="38" t="s">
        <v>16</v>
      </c>
      <c r="C168" s="38">
        <v>531324</v>
      </c>
      <c r="D168" s="39">
        <f t="shared" si="70"/>
        <v>45778</v>
      </c>
      <c r="E168" s="40" t="s">
        <v>269</v>
      </c>
      <c r="F168" s="41">
        <v>1</v>
      </c>
      <c r="G168" s="42" t="s">
        <v>316</v>
      </c>
      <c r="H168" s="41">
        <v>0</v>
      </c>
      <c r="I168" s="41">
        <f t="shared" si="71"/>
        <v>0</v>
      </c>
      <c r="J168" s="43">
        <f t="shared" si="72"/>
        <v>0.25</v>
      </c>
      <c r="K168" s="41">
        <v>3.65</v>
      </c>
      <c r="L168" s="41">
        <f t="shared" si="73"/>
        <v>3.65</v>
      </c>
      <c r="M168" s="43">
        <f t="shared" si="74"/>
        <v>0.25</v>
      </c>
      <c r="N168" s="41">
        <f t="shared" si="77"/>
        <v>3.65</v>
      </c>
      <c r="O168" s="41">
        <f t="shared" si="78"/>
        <v>3.65</v>
      </c>
    </row>
    <row r="169" spans="1:15" x14ac:dyDescent="0.2">
      <c r="A169" s="37" t="s">
        <v>248</v>
      </c>
      <c r="B169" s="38" t="s">
        <v>16</v>
      </c>
      <c r="C169" s="38">
        <v>31325</v>
      </c>
      <c r="D169" s="39">
        <f t="shared" si="70"/>
        <v>45778</v>
      </c>
      <c r="E169" s="40" t="s">
        <v>270</v>
      </c>
      <c r="F169" s="41">
        <v>8</v>
      </c>
      <c r="G169" s="42" t="s">
        <v>319</v>
      </c>
      <c r="H169" s="41">
        <v>0</v>
      </c>
      <c r="I169" s="41">
        <f t="shared" si="71"/>
        <v>0</v>
      </c>
      <c r="J169" s="43">
        <f t="shared" si="72"/>
        <v>0.25</v>
      </c>
      <c r="K169" s="41">
        <v>48.49</v>
      </c>
      <c r="L169" s="41">
        <f t="shared" si="73"/>
        <v>387.92</v>
      </c>
      <c r="M169" s="43">
        <f t="shared" si="74"/>
        <v>0.25</v>
      </c>
      <c r="N169" s="41">
        <f t="shared" si="77"/>
        <v>48.49</v>
      </c>
      <c r="O169" s="41">
        <f t="shared" si="78"/>
        <v>387.92</v>
      </c>
    </row>
    <row r="170" spans="1:15" x14ac:dyDescent="0.2">
      <c r="A170" s="37" t="s">
        <v>249</v>
      </c>
      <c r="B170" s="38" t="s">
        <v>16</v>
      </c>
      <c r="C170" s="38">
        <v>531410</v>
      </c>
      <c r="D170" s="39">
        <f t="shared" si="70"/>
        <v>45778</v>
      </c>
      <c r="E170" s="40" t="s">
        <v>143</v>
      </c>
      <c r="F170" s="41">
        <v>0.75</v>
      </c>
      <c r="G170" s="42" t="s">
        <v>319</v>
      </c>
      <c r="H170" s="41">
        <v>29.25</v>
      </c>
      <c r="I170" s="41">
        <f t="shared" si="71"/>
        <v>21.94</v>
      </c>
      <c r="J170" s="43">
        <f t="shared" si="72"/>
        <v>0.25</v>
      </c>
      <c r="K170" s="41">
        <v>4.13</v>
      </c>
      <c r="L170" s="41">
        <f t="shared" si="73"/>
        <v>3.1</v>
      </c>
      <c r="M170" s="43">
        <f t="shared" si="74"/>
        <v>0.25</v>
      </c>
      <c r="N170" s="41">
        <f t="shared" si="77"/>
        <v>33.380000000000003</v>
      </c>
      <c r="O170" s="41">
        <f t="shared" si="78"/>
        <v>25.040000000000003</v>
      </c>
    </row>
    <row r="171" spans="1:15" x14ac:dyDescent="0.2">
      <c r="A171" s="37"/>
      <c r="B171" s="38"/>
      <c r="C171" s="38"/>
      <c r="D171" s="39"/>
      <c r="E171" s="40"/>
      <c r="F171" s="41"/>
      <c r="G171" s="42"/>
      <c r="H171" s="41"/>
      <c r="I171" s="41"/>
      <c r="J171" s="41"/>
      <c r="K171" s="41"/>
      <c r="L171" s="41"/>
      <c r="M171" s="41"/>
      <c r="N171" s="41"/>
      <c r="O171" s="41"/>
    </row>
    <row r="172" spans="1:15" x14ac:dyDescent="0.2">
      <c r="A172" s="44"/>
      <c r="B172" s="34"/>
      <c r="C172" s="36"/>
      <c r="D172" s="45"/>
      <c r="E172" s="46" t="s">
        <v>19</v>
      </c>
      <c r="F172" s="45"/>
      <c r="G172" s="45"/>
      <c r="H172" s="45"/>
      <c r="I172" s="45">
        <f>TRUNC(SUM(I147:I171),2)</f>
        <v>3635.3</v>
      </c>
      <c r="J172" s="45"/>
      <c r="K172" s="45"/>
      <c r="L172" s="45">
        <f>SUM(L147:L171)</f>
        <v>4442.0499999999993</v>
      </c>
      <c r="M172" s="45"/>
      <c r="N172" s="45"/>
      <c r="O172" s="45">
        <f>SUM(O147:O171)</f>
        <v>8077.3499999999995</v>
      </c>
    </row>
    <row r="173" spans="1:15" x14ac:dyDescent="0.2">
      <c r="A173" s="37"/>
      <c r="B173" s="38"/>
      <c r="C173" s="38"/>
      <c r="D173" s="39"/>
      <c r="E173" s="40"/>
      <c r="F173" s="41"/>
      <c r="G173" s="41"/>
      <c r="H173" s="41"/>
      <c r="I173" s="41"/>
      <c r="J173" s="41"/>
      <c r="K173" s="41"/>
      <c r="L173" s="41"/>
      <c r="M173" s="41"/>
      <c r="N173" s="41"/>
      <c r="O173" s="41"/>
    </row>
    <row r="174" spans="1:15" x14ac:dyDescent="0.2">
      <c r="A174" s="32" t="s">
        <v>63</v>
      </c>
      <c r="B174" s="33"/>
      <c r="C174" s="34"/>
      <c r="D174" s="33"/>
      <c r="E174" s="35" t="s">
        <v>64</v>
      </c>
      <c r="F174" s="36"/>
      <c r="G174" s="35"/>
      <c r="H174" s="36"/>
      <c r="I174" s="36"/>
      <c r="J174" s="36"/>
      <c r="K174" s="33"/>
      <c r="L174" s="33"/>
      <c r="M174" s="36"/>
      <c r="N174" s="34"/>
      <c r="O174" s="33"/>
    </row>
    <row r="175" spans="1:15" x14ac:dyDescent="0.2">
      <c r="A175" s="37"/>
      <c r="B175" s="38"/>
      <c r="C175" s="38"/>
      <c r="D175" s="39"/>
      <c r="E175" s="40"/>
      <c r="F175" s="41"/>
      <c r="G175" s="42"/>
      <c r="H175" s="41"/>
      <c r="I175" s="41"/>
      <c r="J175" s="43"/>
      <c r="K175" s="41"/>
      <c r="L175" s="41"/>
      <c r="M175" s="43"/>
      <c r="N175" s="41"/>
      <c r="O175" s="41"/>
    </row>
    <row r="176" spans="1:15" x14ac:dyDescent="0.2">
      <c r="A176" s="37" t="s">
        <v>271</v>
      </c>
      <c r="B176" s="38" t="s">
        <v>17</v>
      </c>
      <c r="C176" s="38">
        <v>1369</v>
      </c>
      <c r="D176" s="39">
        <f t="shared" ref="D176:D182" si="79">($B$14)</f>
        <v>45778</v>
      </c>
      <c r="E176" s="40" t="s">
        <v>278</v>
      </c>
      <c r="F176" s="41">
        <v>1</v>
      </c>
      <c r="G176" s="42" t="s">
        <v>24</v>
      </c>
      <c r="H176" s="41">
        <v>30.75</v>
      </c>
      <c r="I176" s="41">
        <f t="shared" ref="I176:I182" si="80">ROUND($F176*H176,2)</f>
        <v>30.75</v>
      </c>
      <c r="J176" s="43">
        <f t="shared" ref="J176:J182" si="81">$J$13</f>
        <v>0.25</v>
      </c>
      <c r="K176" s="41">
        <v>101.05</v>
      </c>
      <c r="L176" s="41">
        <f t="shared" ref="L176:L182" si="82">ROUND($F176*K176,2)</f>
        <v>101.05</v>
      </c>
      <c r="M176" s="43">
        <f t="shared" ref="M176:M182" si="83">$J$13</f>
        <v>0.25</v>
      </c>
      <c r="N176" s="41">
        <f t="shared" ref="N176:N178" si="84">H176+K176</f>
        <v>131.80000000000001</v>
      </c>
      <c r="O176" s="41">
        <f t="shared" ref="O176:O178" si="85">I176+L176</f>
        <v>131.80000000000001</v>
      </c>
    </row>
    <row r="177" spans="1:15" x14ac:dyDescent="0.2">
      <c r="A177" s="37" t="s">
        <v>272</v>
      </c>
      <c r="B177" s="38" t="s">
        <v>17</v>
      </c>
      <c r="C177" s="38">
        <v>1999</v>
      </c>
      <c r="D177" s="39">
        <f t="shared" si="79"/>
        <v>45778</v>
      </c>
      <c r="E177" s="40" t="s">
        <v>279</v>
      </c>
      <c r="F177" s="41">
        <v>2</v>
      </c>
      <c r="G177" s="42" t="s">
        <v>24</v>
      </c>
      <c r="H177" s="41">
        <v>0</v>
      </c>
      <c r="I177" s="41">
        <f t="shared" si="80"/>
        <v>0</v>
      </c>
      <c r="J177" s="43">
        <f t="shared" si="81"/>
        <v>0.25</v>
      </c>
      <c r="K177" s="41">
        <v>44.1</v>
      </c>
      <c r="L177" s="41">
        <f t="shared" si="82"/>
        <v>88.2</v>
      </c>
      <c r="M177" s="43">
        <f t="shared" si="83"/>
        <v>0.25</v>
      </c>
      <c r="N177" s="41">
        <f t="shared" si="84"/>
        <v>44.1</v>
      </c>
      <c r="O177" s="41">
        <f t="shared" si="85"/>
        <v>88.2</v>
      </c>
    </row>
    <row r="178" spans="1:15" x14ac:dyDescent="0.2">
      <c r="A178" s="37" t="s">
        <v>273</v>
      </c>
      <c r="B178" s="38" t="s">
        <v>17</v>
      </c>
      <c r="C178" s="38">
        <v>2273</v>
      </c>
      <c r="D178" s="39">
        <f t="shared" si="79"/>
        <v>45778</v>
      </c>
      <c r="E178" s="40" t="s">
        <v>280</v>
      </c>
      <c r="F178" s="41">
        <v>13</v>
      </c>
      <c r="G178" s="42" t="s">
        <v>318</v>
      </c>
      <c r="H178" s="41">
        <v>25.16</v>
      </c>
      <c r="I178" s="41">
        <f t="shared" si="80"/>
        <v>327.08</v>
      </c>
      <c r="J178" s="43">
        <f t="shared" si="81"/>
        <v>0.25</v>
      </c>
      <c r="K178" s="41">
        <v>17.34</v>
      </c>
      <c r="L178" s="41">
        <f t="shared" si="82"/>
        <v>225.42</v>
      </c>
      <c r="M178" s="43">
        <f t="shared" si="83"/>
        <v>0.25</v>
      </c>
      <c r="N178" s="41">
        <f t="shared" si="84"/>
        <v>42.5</v>
      </c>
      <c r="O178" s="41">
        <f t="shared" si="85"/>
        <v>552.5</v>
      </c>
    </row>
    <row r="179" spans="1:15" x14ac:dyDescent="0.2">
      <c r="A179" s="37" t="s">
        <v>274</v>
      </c>
      <c r="B179" s="38" t="s">
        <v>17</v>
      </c>
      <c r="C179" s="38">
        <v>2300</v>
      </c>
      <c r="D179" s="39">
        <f t="shared" si="79"/>
        <v>45778</v>
      </c>
      <c r="E179" s="40" t="s">
        <v>281</v>
      </c>
      <c r="F179" s="41">
        <v>8</v>
      </c>
      <c r="G179" s="42" t="s">
        <v>318</v>
      </c>
      <c r="H179" s="41">
        <v>15.71</v>
      </c>
      <c r="I179" s="41">
        <f t="shared" si="80"/>
        <v>125.68</v>
      </c>
      <c r="J179" s="43">
        <f t="shared" si="81"/>
        <v>0.25</v>
      </c>
      <c r="K179" s="41">
        <v>43.38</v>
      </c>
      <c r="L179" s="41">
        <f t="shared" si="82"/>
        <v>347.04</v>
      </c>
      <c r="M179" s="43">
        <f t="shared" si="83"/>
        <v>0.25</v>
      </c>
      <c r="N179" s="41">
        <f t="shared" ref="N179:N182" si="86">H179+K179</f>
        <v>59.09</v>
      </c>
      <c r="O179" s="41">
        <f t="shared" ref="O179:O182" si="87">I179+L179</f>
        <v>472.72</v>
      </c>
    </row>
    <row r="180" spans="1:15" x14ac:dyDescent="0.2">
      <c r="A180" s="37" t="s">
        <v>275</v>
      </c>
      <c r="B180" s="38" t="s">
        <v>18</v>
      </c>
      <c r="C180" s="38" t="s">
        <v>275</v>
      </c>
      <c r="D180" s="39">
        <f t="shared" si="79"/>
        <v>45778</v>
      </c>
      <c r="E180" s="40" t="s">
        <v>65</v>
      </c>
      <c r="F180" s="41">
        <v>1</v>
      </c>
      <c r="G180" s="42" t="s">
        <v>24</v>
      </c>
      <c r="H180" s="41">
        <v>3422.91</v>
      </c>
      <c r="I180" s="41">
        <f t="shared" si="80"/>
        <v>3422.91</v>
      </c>
      <c r="J180" s="43">
        <f t="shared" si="81"/>
        <v>0.25</v>
      </c>
      <c r="K180" s="41">
        <v>1097.68</v>
      </c>
      <c r="L180" s="41">
        <f t="shared" si="82"/>
        <v>1097.68</v>
      </c>
      <c r="M180" s="43">
        <f t="shared" si="83"/>
        <v>0.25</v>
      </c>
      <c r="N180" s="41">
        <f t="shared" si="86"/>
        <v>4520.59</v>
      </c>
      <c r="O180" s="41">
        <f t="shared" si="87"/>
        <v>4520.59</v>
      </c>
    </row>
    <row r="181" spans="1:15" x14ac:dyDescent="0.2">
      <c r="A181" s="37" t="s">
        <v>276</v>
      </c>
      <c r="B181" s="38" t="s">
        <v>18</v>
      </c>
      <c r="C181" s="38" t="s">
        <v>276</v>
      </c>
      <c r="D181" s="39">
        <f t="shared" si="79"/>
        <v>45778</v>
      </c>
      <c r="E181" s="40" t="s">
        <v>66</v>
      </c>
      <c r="F181" s="41">
        <v>1</v>
      </c>
      <c r="G181" s="42" t="s">
        <v>24</v>
      </c>
      <c r="H181" s="41">
        <v>4026.63</v>
      </c>
      <c r="I181" s="41">
        <f t="shared" si="80"/>
        <v>4026.63</v>
      </c>
      <c r="J181" s="43">
        <f t="shared" si="81"/>
        <v>0.25</v>
      </c>
      <c r="K181" s="41">
        <v>1097.68</v>
      </c>
      <c r="L181" s="41">
        <f t="shared" si="82"/>
        <v>1097.68</v>
      </c>
      <c r="M181" s="43">
        <f t="shared" si="83"/>
        <v>0.25</v>
      </c>
      <c r="N181" s="41">
        <f t="shared" si="86"/>
        <v>5124.3100000000004</v>
      </c>
      <c r="O181" s="41">
        <f t="shared" si="87"/>
        <v>5124.3100000000004</v>
      </c>
    </row>
    <row r="182" spans="1:15" x14ac:dyDescent="0.2">
      <c r="A182" s="37" t="s">
        <v>277</v>
      </c>
      <c r="B182" s="38" t="s">
        <v>18</v>
      </c>
      <c r="C182" s="38" t="s">
        <v>277</v>
      </c>
      <c r="D182" s="39">
        <f t="shared" si="79"/>
        <v>45778</v>
      </c>
      <c r="E182" s="40" t="s">
        <v>67</v>
      </c>
      <c r="F182" s="41">
        <v>7</v>
      </c>
      <c r="G182" s="42" t="s">
        <v>318</v>
      </c>
      <c r="H182" s="41">
        <v>138.75</v>
      </c>
      <c r="I182" s="41">
        <f t="shared" si="80"/>
        <v>971.25</v>
      </c>
      <c r="J182" s="43">
        <f t="shared" si="81"/>
        <v>0.25</v>
      </c>
      <c r="K182" s="41">
        <v>92.5</v>
      </c>
      <c r="L182" s="41">
        <f t="shared" si="82"/>
        <v>647.5</v>
      </c>
      <c r="M182" s="43">
        <f t="shared" si="83"/>
        <v>0.25</v>
      </c>
      <c r="N182" s="41">
        <f t="shared" si="86"/>
        <v>231.25</v>
      </c>
      <c r="O182" s="41">
        <f t="shared" si="87"/>
        <v>1618.75</v>
      </c>
    </row>
    <row r="183" spans="1:15" x14ac:dyDescent="0.2">
      <c r="A183" s="37"/>
      <c r="B183" s="38"/>
      <c r="C183" s="38"/>
      <c r="D183" s="39"/>
      <c r="E183" s="40"/>
      <c r="F183" s="41"/>
      <c r="G183" s="42"/>
      <c r="H183" s="41"/>
      <c r="I183" s="41"/>
      <c r="J183" s="41"/>
      <c r="K183" s="41"/>
      <c r="L183" s="41"/>
      <c r="M183" s="41"/>
      <c r="N183" s="41"/>
      <c r="O183" s="41"/>
    </row>
    <row r="184" spans="1:15" x14ac:dyDescent="0.2">
      <c r="A184" s="44"/>
      <c r="B184" s="34"/>
      <c r="C184" s="36"/>
      <c r="D184" s="45"/>
      <c r="E184" s="46" t="s">
        <v>19</v>
      </c>
      <c r="F184" s="45"/>
      <c r="G184" s="45"/>
      <c r="H184" s="45"/>
      <c r="I184" s="45">
        <f>TRUNC(SUM(I176:I183),2)</f>
        <v>8904.2999999999993</v>
      </c>
      <c r="J184" s="45"/>
      <c r="K184" s="45"/>
      <c r="L184" s="45">
        <f>SUM(L176:L183)</f>
        <v>3604.57</v>
      </c>
      <c r="M184" s="45"/>
      <c r="N184" s="45"/>
      <c r="O184" s="45">
        <f>SUM(O176:O183)</f>
        <v>12508.87</v>
      </c>
    </row>
    <row r="185" spans="1:15" x14ac:dyDescent="0.2">
      <c r="A185" s="37"/>
      <c r="B185" s="38"/>
      <c r="C185" s="38"/>
      <c r="D185" s="39"/>
      <c r="E185" s="40"/>
      <c r="F185" s="41"/>
      <c r="G185" s="41"/>
      <c r="H185" s="41"/>
      <c r="I185" s="41"/>
      <c r="J185" s="41"/>
      <c r="K185" s="41"/>
      <c r="L185" s="41"/>
      <c r="M185" s="41"/>
      <c r="N185" s="41"/>
      <c r="O185" s="41"/>
    </row>
    <row r="186" spans="1:15" x14ac:dyDescent="0.2">
      <c r="A186" s="32" t="s">
        <v>283</v>
      </c>
      <c r="B186" s="33"/>
      <c r="C186" s="34"/>
      <c r="D186" s="33"/>
      <c r="E186" s="35" t="s">
        <v>69</v>
      </c>
      <c r="F186" s="36"/>
      <c r="G186" s="35"/>
      <c r="H186" s="36"/>
      <c r="I186" s="36"/>
      <c r="J186" s="36"/>
      <c r="K186" s="33"/>
      <c r="L186" s="33"/>
      <c r="M186" s="36"/>
      <c r="N186" s="34"/>
      <c r="O186" s="33"/>
    </row>
    <row r="187" spans="1:15" x14ac:dyDescent="0.2">
      <c r="A187" s="37"/>
      <c r="B187" s="38"/>
      <c r="C187" s="38"/>
      <c r="D187" s="39"/>
      <c r="E187" s="40"/>
      <c r="F187" s="41"/>
      <c r="G187" s="42"/>
      <c r="H187" s="41"/>
      <c r="I187" s="41"/>
      <c r="J187" s="43"/>
      <c r="K187" s="41"/>
      <c r="L187" s="41"/>
      <c r="M187" s="43"/>
      <c r="N187" s="41"/>
      <c r="O187" s="41"/>
    </row>
    <row r="188" spans="1:15" x14ac:dyDescent="0.2">
      <c r="A188" s="37" t="s">
        <v>284</v>
      </c>
      <c r="B188" s="38" t="s">
        <v>17</v>
      </c>
      <c r="C188" s="38" t="s">
        <v>296</v>
      </c>
      <c r="D188" s="39">
        <f t="shared" ref="D188:D199" si="88">($B$14)</f>
        <v>45778</v>
      </c>
      <c r="E188" s="40" t="s">
        <v>298</v>
      </c>
      <c r="F188" s="41">
        <v>86.2</v>
      </c>
      <c r="G188" s="42" t="s">
        <v>316</v>
      </c>
      <c r="H188" s="41">
        <v>1.51</v>
      </c>
      <c r="I188" s="41">
        <f t="shared" ref="I188:I199" si="89">ROUND($F188*H188,2)</f>
        <v>130.16</v>
      </c>
      <c r="J188" s="43">
        <f t="shared" ref="J188:J199" si="90">$J$13</f>
        <v>0.25</v>
      </c>
      <c r="K188" s="41">
        <v>3.65</v>
      </c>
      <c r="L188" s="41">
        <f t="shared" ref="L188:L199" si="91">ROUND($F188*K188,2)</f>
        <v>314.63</v>
      </c>
      <c r="M188" s="43">
        <f t="shared" ref="M188:M199" si="92">$J$13</f>
        <v>0.25</v>
      </c>
      <c r="N188" s="41">
        <f t="shared" ref="N188:N189" si="93">H188+K188</f>
        <v>5.16</v>
      </c>
      <c r="O188" s="41">
        <f t="shared" ref="O188:O189" si="94">I188+L188</f>
        <v>444.78999999999996</v>
      </c>
    </row>
    <row r="189" spans="1:15" x14ac:dyDescent="0.2">
      <c r="A189" s="37" t="s">
        <v>285</v>
      </c>
      <c r="B189" s="38" t="s">
        <v>17</v>
      </c>
      <c r="C189" s="38">
        <v>1428</v>
      </c>
      <c r="D189" s="39">
        <f t="shared" si="88"/>
        <v>45778</v>
      </c>
      <c r="E189" s="40" t="s">
        <v>299</v>
      </c>
      <c r="F189" s="41">
        <v>20.2</v>
      </c>
      <c r="G189" s="42" t="s">
        <v>316</v>
      </c>
      <c r="H189" s="41">
        <v>10.19</v>
      </c>
      <c r="I189" s="41">
        <f t="shared" si="89"/>
        <v>205.84</v>
      </c>
      <c r="J189" s="43">
        <f t="shared" si="90"/>
        <v>0.25</v>
      </c>
      <c r="K189" s="41">
        <v>12.14</v>
      </c>
      <c r="L189" s="41">
        <f t="shared" si="91"/>
        <v>245.23</v>
      </c>
      <c r="M189" s="43">
        <f t="shared" si="92"/>
        <v>0.25</v>
      </c>
      <c r="N189" s="41">
        <f t="shared" si="93"/>
        <v>22.33</v>
      </c>
      <c r="O189" s="41">
        <f t="shared" si="94"/>
        <v>451.07</v>
      </c>
    </row>
    <row r="190" spans="1:15" x14ac:dyDescent="0.2">
      <c r="A190" s="37" t="s">
        <v>286</v>
      </c>
      <c r="B190" s="38" t="s">
        <v>16</v>
      </c>
      <c r="C190" s="38">
        <v>141250</v>
      </c>
      <c r="D190" s="39">
        <f t="shared" si="88"/>
        <v>45778</v>
      </c>
      <c r="E190" s="40" t="s">
        <v>300</v>
      </c>
      <c r="F190" s="41">
        <v>100.7</v>
      </c>
      <c r="G190" s="42" t="s">
        <v>316</v>
      </c>
      <c r="H190" s="41">
        <v>2</v>
      </c>
      <c r="I190" s="41">
        <f t="shared" si="89"/>
        <v>201.4</v>
      </c>
      <c r="J190" s="43">
        <f t="shared" si="90"/>
        <v>0.25</v>
      </c>
      <c r="K190" s="41">
        <v>5.44</v>
      </c>
      <c r="L190" s="41">
        <f t="shared" si="91"/>
        <v>547.80999999999995</v>
      </c>
      <c r="M190" s="43">
        <f t="shared" si="92"/>
        <v>0.25</v>
      </c>
      <c r="N190" s="41">
        <f t="shared" ref="N190:N199" si="95">H190+K190</f>
        <v>7.44</v>
      </c>
      <c r="O190" s="41">
        <f t="shared" ref="O190:O199" si="96">I190+L190</f>
        <v>749.20999999999992</v>
      </c>
    </row>
    <row r="191" spans="1:15" x14ac:dyDescent="0.2">
      <c r="A191" s="37" t="s">
        <v>287</v>
      </c>
      <c r="B191" s="38" t="s">
        <v>17</v>
      </c>
      <c r="C191" s="38">
        <v>1259</v>
      </c>
      <c r="D191" s="39">
        <f t="shared" si="88"/>
        <v>45778</v>
      </c>
      <c r="E191" s="40" t="s">
        <v>301</v>
      </c>
      <c r="F191" s="41">
        <v>86.2</v>
      </c>
      <c r="G191" s="42" t="s">
        <v>316</v>
      </c>
      <c r="H191" s="41">
        <v>1.1499999999999999</v>
      </c>
      <c r="I191" s="41">
        <f t="shared" si="89"/>
        <v>99.13</v>
      </c>
      <c r="J191" s="43">
        <f t="shared" si="90"/>
        <v>0.25</v>
      </c>
      <c r="K191" s="41">
        <v>5.44</v>
      </c>
      <c r="L191" s="41">
        <f t="shared" si="91"/>
        <v>468.93</v>
      </c>
      <c r="M191" s="43">
        <f t="shared" si="92"/>
        <v>0.25</v>
      </c>
      <c r="N191" s="41">
        <f t="shared" si="95"/>
        <v>6.59</v>
      </c>
      <c r="O191" s="41">
        <f t="shared" si="96"/>
        <v>568.05999999999995</v>
      </c>
    </row>
    <row r="192" spans="1:15" x14ac:dyDescent="0.2">
      <c r="A192" s="37" t="s">
        <v>288</v>
      </c>
      <c r="B192" s="38" t="s">
        <v>16</v>
      </c>
      <c r="C192" s="38">
        <v>141210</v>
      </c>
      <c r="D192" s="39">
        <f t="shared" si="88"/>
        <v>45778</v>
      </c>
      <c r="E192" s="40" t="s">
        <v>302</v>
      </c>
      <c r="F192" s="41">
        <v>14.25</v>
      </c>
      <c r="G192" s="42" t="s">
        <v>316</v>
      </c>
      <c r="H192" s="41">
        <v>6.73</v>
      </c>
      <c r="I192" s="41">
        <f t="shared" si="89"/>
        <v>95.9</v>
      </c>
      <c r="J192" s="43">
        <f t="shared" si="90"/>
        <v>0.25</v>
      </c>
      <c r="K192" s="41">
        <v>13.93</v>
      </c>
      <c r="L192" s="41">
        <f t="shared" si="91"/>
        <v>198.5</v>
      </c>
      <c r="M192" s="43">
        <f t="shared" si="92"/>
        <v>0.25</v>
      </c>
      <c r="N192" s="41">
        <f t="shared" si="95"/>
        <v>20.66</v>
      </c>
      <c r="O192" s="41">
        <f t="shared" si="96"/>
        <v>294.39999999999998</v>
      </c>
    </row>
    <row r="193" spans="1:15" x14ac:dyDescent="0.2">
      <c r="A193" s="37" t="s">
        <v>289</v>
      </c>
      <c r="B193" s="38" t="s">
        <v>17</v>
      </c>
      <c r="C193" s="38" t="s">
        <v>297</v>
      </c>
      <c r="D193" s="39">
        <f t="shared" si="88"/>
        <v>45778</v>
      </c>
      <c r="E193" s="40" t="s">
        <v>303</v>
      </c>
      <c r="F193" s="41">
        <v>4.75</v>
      </c>
      <c r="G193" s="42" t="s">
        <v>316</v>
      </c>
      <c r="H193" s="41">
        <v>7.79</v>
      </c>
      <c r="I193" s="41">
        <f t="shared" si="89"/>
        <v>37</v>
      </c>
      <c r="J193" s="43">
        <f t="shared" si="90"/>
        <v>0.25</v>
      </c>
      <c r="K193" s="41">
        <v>10.91</v>
      </c>
      <c r="L193" s="41">
        <f t="shared" si="91"/>
        <v>51.82</v>
      </c>
      <c r="M193" s="43">
        <f t="shared" si="92"/>
        <v>0.25</v>
      </c>
      <c r="N193" s="41">
        <f t="shared" si="95"/>
        <v>18.7</v>
      </c>
      <c r="O193" s="41">
        <f t="shared" si="96"/>
        <v>88.82</v>
      </c>
    </row>
    <row r="194" spans="1:15" x14ac:dyDescent="0.2">
      <c r="A194" s="37" t="s">
        <v>290</v>
      </c>
      <c r="B194" s="38" t="s">
        <v>16</v>
      </c>
      <c r="C194" s="38">
        <v>141303</v>
      </c>
      <c r="D194" s="39">
        <f t="shared" si="88"/>
        <v>45778</v>
      </c>
      <c r="E194" s="40" t="s">
        <v>304</v>
      </c>
      <c r="F194" s="41">
        <v>15.5</v>
      </c>
      <c r="G194" s="42" t="s">
        <v>316</v>
      </c>
      <c r="H194" s="41">
        <v>11.43</v>
      </c>
      <c r="I194" s="41">
        <f t="shared" si="89"/>
        <v>177.17</v>
      </c>
      <c r="J194" s="43">
        <f t="shared" si="90"/>
        <v>0.25</v>
      </c>
      <c r="K194" s="41">
        <v>13.93</v>
      </c>
      <c r="L194" s="41">
        <f t="shared" si="91"/>
        <v>215.92</v>
      </c>
      <c r="M194" s="43">
        <f t="shared" si="92"/>
        <v>0.25</v>
      </c>
      <c r="N194" s="41">
        <f t="shared" si="95"/>
        <v>25.36</v>
      </c>
      <c r="O194" s="41">
        <f t="shared" si="96"/>
        <v>393.09</v>
      </c>
    </row>
    <row r="195" spans="1:15" x14ac:dyDescent="0.2">
      <c r="A195" s="37" t="s">
        <v>291</v>
      </c>
      <c r="B195" s="38" t="s">
        <v>16</v>
      </c>
      <c r="C195" s="38">
        <v>141212</v>
      </c>
      <c r="D195" s="39">
        <f t="shared" si="88"/>
        <v>45778</v>
      </c>
      <c r="E195" s="40" t="s">
        <v>305</v>
      </c>
      <c r="F195" s="41">
        <v>132.19999999999999</v>
      </c>
      <c r="G195" s="42" t="s">
        <v>316</v>
      </c>
      <c r="H195" s="41">
        <v>10.130000000000001</v>
      </c>
      <c r="I195" s="41">
        <f t="shared" si="89"/>
        <v>1339.19</v>
      </c>
      <c r="J195" s="43">
        <f t="shared" si="90"/>
        <v>0.25</v>
      </c>
      <c r="K195" s="41">
        <v>13.93</v>
      </c>
      <c r="L195" s="41">
        <f t="shared" si="91"/>
        <v>1841.55</v>
      </c>
      <c r="M195" s="43">
        <f t="shared" si="92"/>
        <v>0.25</v>
      </c>
      <c r="N195" s="41">
        <f t="shared" si="95"/>
        <v>24.060000000000002</v>
      </c>
      <c r="O195" s="41">
        <f t="shared" si="96"/>
        <v>3180.74</v>
      </c>
    </row>
    <row r="196" spans="1:15" x14ac:dyDescent="0.2">
      <c r="A196" s="37" t="s">
        <v>292</v>
      </c>
      <c r="B196" s="38" t="s">
        <v>16</v>
      </c>
      <c r="C196" s="38">
        <v>141257</v>
      </c>
      <c r="D196" s="39">
        <f t="shared" si="88"/>
        <v>45778</v>
      </c>
      <c r="E196" s="40" t="s">
        <v>306</v>
      </c>
      <c r="F196" s="41">
        <v>201.15</v>
      </c>
      <c r="G196" s="42" t="s">
        <v>316</v>
      </c>
      <c r="H196" s="41">
        <v>9.9600000000000009</v>
      </c>
      <c r="I196" s="41">
        <f t="shared" si="89"/>
        <v>2003.45</v>
      </c>
      <c r="J196" s="43">
        <f t="shared" si="90"/>
        <v>0.25</v>
      </c>
      <c r="K196" s="41">
        <v>10.91</v>
      </c>
      <c r="L196" s="41">
        <f t="shared" si="91"/>
        <v>2194.5500000000002</v>
      </c>
      <c r="M196" s="43">
        <f t="shared" si="92"/>
        <v>0.25</v>
      </c>
      <c r="N196" s="41">
        <f t="shared" si="95"/>
        <v>20.87</v>
      </c>
      <c r="O196" s="41">
        <f t="shared" si="96"/>
        <v>4198</v>
      </c>
    </row>
    <row r="197" spans="1:15" x14ac:dyDescent="0.2">
      <c r="A197" s="37" t="s">
        <v>293</v>
      </c>
      <c r="B197" s="38" t="s">
        <v>16</v>
      </c>
      <c r="C197" s="38">
        <v>141347</v>
      </c>
      <c r="D197" s="39">
        <f t="shared" si="88"/>
        <v>45778</v>
      </c>
      <c r="E197" s="40" t="s">
        <v>307</v>
      </c>
      <c r="F197" s="41">
        <v>4.75</v>
      </c>
      <c r="G197" s="42" t="s">
        <v>316</v>
      </c>
      <c r="H197" s="41">
        <v>12.99</v>
      </c>
      <c r="I197" s="41">
        <f t="shared" si="89"/>
        <v>61.7</v>
      </c>
      <c r="J197" s="43">
        <f t="shared" si="90"/>
        <v>0.25</v>
      </c>
      <c r="K197" s="41">
        <v>27.3</v>
      </c>
      <c r="L197" s="41">
        <f t="shared" si="91"/>
        <v>129.68</v>
      </c>
      <c r="M197" s="43">
        <f t="shared" si="92"/>
        <v>0.25</v>
      </c>
      <c r="N197" s="41">
        <f t="shared" si="95"/>
        <v>40.29</v>
      </c>
      <c r="O197" s="41">
        <f t="shared" si="96"/>
        <v>191.38</v>
      </c>
    </row>
    <row r="198" spans="1:15" x14ac:dyDescent="0.2">
      <c r="A198" s="37" t="s">
        <v>294</v>
      </c>
      <c r="B198" s="38" t="s">
        <v>16</v>
      </c>
      <c r="C198" s="38">
        <v>141346</v>
      </c>
      <c r="D198" s="39">
        <f t="shared" si="88"/>
        <v>45778</v>
      </c>
      <c r="E198" s="40" t="s">
        <v>308</v>
      </c>
      <c r="F198" s="41">
        <v>35.700000000000003</v>
      </c>
      <c r="G198" s="42" t="s">
        <v>316</v>
      </c>
      <c r="H198" s="41">
        <v>12.94</v>
      </c>
      <c r="I198" s="41">
        <f t="shared" si="89"/>
        <v>461.96</v>
      </c>
      <c r="J198" s="43">
        <f t="shared" si="90"/>
        <v>0.25</v>
      </c>
      <c r="K198" s="41">
        <v>20.63</v>
      </c>
      <c r="L198" s="41">
        <f t="shared" si="91"/>
        <v>736.49</v>
      </c>
      <c r="M198" s="43">
        <f t="shared" si="92"/>
        <v>0.25</v>
      </c>
      <c r="N198" s="41">
        <f t="shared" si="95"/>
        <v>33.57</v>
      </c>
      <c r="O198" s="41">
        <f t="shared" si="96"/>
        <v>1198.45</v>
      </c>
    </row>
    <row r="199" spans="1:15" x14ac:dyDescent="0.2">
      <c r="A199" s="37" t="s">
        <v>295</v>
      </c>
      <c r="B199" s="38" t="s">
        <v>17</v>
      </c>
      <c r="C199" s="38" t="s">
        <v>295</v>
      </c>
      <c r="D199" s="39">
        <f t="shared" si="88"/>
        <v>45778</v>
      </c>
      <c r="E199" s="40" t="s">
        <v>70</v>
      </c>
      <c r="F199" s="41">
        <v>38.5</v>
      </c>
      <c r="G199" s="42" t="s">
        <v>318</v>
      </c>
      <c r="H199" s="41">
        <v>7.78</v>
      </c>
      <c r="I199" s="41">
        <f t="shared" si="89"/>
        <v>299.52999999999997</v>
      </c>
      <c r="J199" s="43">
        <f t="shared" si="90"/>
        <v>0.25</v>
      </c>
      <c r="K199" s="41">
        <v>32.4</v>
      </c>
      <c r="L199" s="41">
        <f t="shared" si="91"/>
        <v>1247.4000000000001</v>
      </c>
      <c r="M199" s="43">
        <f t="shared" si="92"/>
        <v>0.25</v>
      </c>
      <c r="N199" s="41">
        <f t="shared" si="95"/>
        <v>40.18</v>
      </c>
      <c r="O199" s="41">
        <f t="shared" si="96"/>
        <v>1546.93</v>
      </c>
    </row>
    <row r="200" spans="1:15" x14ac:dyDescent="0.2">
      <c r="A200" s="37"/>
      <c r="B200" s="38"/>
      <c r="C200" s="38"/>
      <c r="D200" s="39"/>
      <c r="E200" s="40"/>
      <c r="F200" s="41"/>
      <c r="G200" s="41"/>
      <c r="H200" s="41"/>
      <c r="I200" s="41"/>
      <c r="J200" s="41"/>
      <c r="K200" s="41"/>
      <c r="L200" s="41"/>
      <c r="M200" s="41"/>
      <c r="N200" s="41"/>
      <c r="O200" s="41"/>
    </row>
    <row r="201" spans="1:15" x14ac:dyDescent="0.2">
      <c r="A201" s="44"/>
      <c r="B201" s="34"/>
      <c r="C201" s="36"/>
      <c r="D201" s="45"/>
      <c r="E201" s="46" t="s">
        <v>19</v>
      </c>
      <c r="F201" s="45"/>
      <c r="G201" s="45"/>
      <c r="H201" s="45"/>
      <c r="I201" s="45">
        <f>TRUNC(SUM(I188:I200),2)</f>
        <v>5112.43</v>
      </c>
      <c r="J201" s="45"/>
      <c r="K201" s="45"/>
      <c r="L201" s="45">
        <f>SUM(L188:L200)</f>
        <v>8192.51</v>
      </c>
      <c r="M201" s="45"/>
      <c r="N201" s="45"/>
      <c r="O201" s="45">
        <f>SUM(O188:O200)</f>
        <v>13304.94</v>
      </c>
    </row>
    <row r="202" spans="1:15" x14ac:dyDescent="0.2">
      <c r="A202" s="37"/>
      <c r="B202" s="38"/>
      <c r="C202" s="38"/>
      <c r="D202" s="39"/>
      <c r="E202" s="40"/>
      <c r="F202" s="41"/>
      <c r="G202" s="42"/>
      <c r="H202" s="41"/>
      <c r="I202" s="41"/>
      <c r="J202" s="43"/>
      <c r="K202" s="41"/>
      <c r="L202" s="41"/>
      <c r="M202" s="43"/>
      <c r="N202" s="41"/>
      <c r="O202" s="41"/>
    </row>
    <row r="203" spans="1:15" x14ac:dyDescent="0.2">
      <c r="A203" s="32" t="s">
        <v>68</v>
      </c>
      <c r="B203" s="33"/>
      <c r="C203" s="34"/>
      <c r="D203" s="33"/>
      <c r="E203" s="35" t="s">
        <v>72</v>
      </c>
      <c r="F203" s="36"/>
      <c r="G203" s="35"/>
      <c r="H203" s="36"/>
      <c r="I203" s="36"/>
      <c r="J203" s="36"/>
      <c r="K203" s="33"/>
      <c r="L203" s="33"/>
      <c r="M203" s="36"/>
      <c r="N203" s="34"/>
      <c r="O203" s="33"/>
    </row>
    <row r="204" spans="1:15" x14ac:dyDescent="0.2">
      <c r="A204" s="37"/>
      <c r="B204" s="38"/>
      <c r="C204" s="38"/>
      <c r="D204" s="39"/>
      <c r="E204" s="40"/>
      <c r="F204" s="41"/>
      <c r="G204" s="42"/>
      <c r="H204" s="41"/>
      <c r="I204" s="41"/>
      <c r="J204" s="41"/>
      <c r="K204" s="41"/>
      <c r="L204" s="41"/>
      <c r="M204" s="41"/>
      <c r="N204" s="41"/>
      <c r="O204" s="41"/>
    </row>
    <row r="205" spans="1:15" x14ac:dyDescent="0.2">
      <c r="A205" s="37" t="s">
        <v>282</v>
      </c>
      <c r="B205" s="38" t="s">
        <v>17</v>
      </c>
      <c r="C205" s="38">
        <v>2030</v>
      </c>
      <c r="D205" s="39">
        <f t="shared" ref="D205" si="97">($B$14)</f>
        <v>45778</v>
      </c>
      <c r="E205" s="40" t="s">
        <v>309</v>
      </c>
      <c r="F205" s="41">
        <v>4.3</v>
      </c>
      <c r="G205" s="42" t="s">
        <v>316</v>
      </c>
      <c r="H205" s="41">
        <v>266.16000000000003</v>
      </c>
      <c r="I205" s="41">
        <f t="shared" ref="I205" si="98">ROUND($F205*H205,2)</f>
        <v>1144.49</v>
      </c>
      <c r="J205" s="43">
        <f t="shared" ref="J205" si="99">$J$13</f>
        <v>0.25</v>
      </c>
      <c r="K205" s="41">
        <v>0</v>
      </c>
      <c r="L205" s="41">
        <f t="shared" ref="L205" si="100">ROUND($F205*K205,2)</f>
        <v>0</v>
      </c>
      <c r="M205" s="43">
        <f t="shared" ref="M205" si="101">$J$13</f>
        <v>0.25</v>
      </c>
      <c r="N205" s="41">
        <f t="shared" ref="N205" si="102">H205+K205</f>
        <v>266.16000000000003</v>
      </c>
      <c r="O205" s="41">
        <f t="shared" ref="O205" si="103">I205+L205</f>
        <v>1144.49</v>
      </c>
    </row>
    <row r="206" spans="1:15" x14ac:dyDescent="0.2">
      <c r="A206" s="37"/>
      <c r="B206" s="38"/>
      <c r="C206" s="38"/>
      <c r="D206" s="39"/>
      <c r="E206" s="40"/>
      <c r="F206" s="41"/>
      <c r="G206" s="41"/>
      <c r="H206" s="41"/>
      <c r="I206" s="41"/>
      <c r="J206" s="41"/>
      <c r="K206" s="41"/>
      <c r="L206" s="41"/>
      <c r="M206" s="41"/>
      <c r="N206" s="41"/>
      <c r="O206" s="41"/>
    </row>
    <row r="207" spans="1:15" x14ac:dyDescent="0.2">
      <c r="A207" s="44"/>
      <c r="B207" s="34"/>
      <c r="C207" s="36"/>
      <c r="D207" s="45"/>
      <c r="E207" s="46" t="s">
        <v>19</v>
      </c>
      <c r="F207" s="45"/>
      <c r="G207" s="45"/>
      <c r="H207" s="45"/>
      <c r="I207" s="45">
        <f>TRUNC(SUM(I205:I206),2)</f>
        <v>1144.49</v>
      </c>
      <c r="J207" s="45"/>
      <c r="K207" s="45"/>
      <c r="L207" s="45">
        <f>SUM(L205:L206)</f>
        <v>0</v>
      </c>
      <c r="M207" s="45"/>
      <c r="N207" s="45"/>
      <c r="O207" s="45">
        <f>SUM(O205:O206)</f>
        <v>1144.49</v>
      </c>
    </row>
    <row r="208" spans="1:15" x14ac:dyDescent="0.2">
      <c r="A208" s="37"/>
      <c r="B208" s="38"/>
      <c r="C208" s="38"/>
      <c r="D208" s="39"/>
      <c r="E208" s="40"/>
      <c r="F208" s="41"/>
      <c r="G208" s="42"/>
      <c r="H208" s="41"/>
      <c r="I208" s="41"/>
      <c r="J208" s="43"/>
      <c r="K208" s="41"/>
      <c r="L208" s="41"/>
      <c r="M208" s="43"/>
      <c r="N208" s="41"/>
      <c r="O208" s="41"/>
    </row>
    <row r="209" spans="1:17" x14ac:dyDescent="0.2">
      <c r="A209" s="32" t="s">
        <v>71</v>
      </c>
      <c r="B209" s="33"/>
      <c r="C209" s="34"/>
      <c r="D209" s="33"/>
      <c r="E209" s="35" t="s">
        <v>73</v>
      </c>
      <c r="F209" s="36"/>
      <c r="G209" s="35"/>
      <c r="H209" s="36"/>
      <c r="I209" s="36"/>
      <c r="J209" s="36"/>
      <c r="K209" s="33"/>
      <c r="L209" s="33"/>
      <c r="M209" s="36"/>
      <c r="N209" s="34"/>
      <c r="O209" s="33"/>
    </row>
    <row r="210" spans="1:17" x14ac:dyDescent="0.2">
      <c r="A210" s="37"/>
      <c r="B210" s="38"/>
      <c r="C210" s="38"/>
      <c r="D210" s="39"/>
      <c r="E210" s="40"/>
      <c r="F210" s="41"/>
      <c r="G210" s="42"/>
      <c r="H210" s="41"/>
      <c r="I210" s="41"/>
      <c r="J210" s="41"/>
      <c r="K210" s="41"/>
      <c r="L210" s="41"/>
      <c r="M210" s="41"/>
      <c r="N210" s="41"/>
      <c r="O210" s="41"/>
    </row>
    <row r="211" spans="1:17" x14ac:dyDescent="0.2">
      <c r="A211" s="37" t="s">
        <v>310</v>
      </c>
      <c r="B211" s="38" t="s">
        <v>17</v>
      </c>
      <c r="C211" s="38">
        <v>1320</v>
      </c>
      <c r="D211" s="39">
        <f t="shared" ref="D211:D213" si="104">($B$14)</f>
        <v>45778</v>
      </c>
      <c r="E211" s="40" t="s">
        <v>313</v>
      </c>
      <c r="F211" s="41">
        <v>6</v>
      </c>
      <c r="G211" s="42" t="s">
        <v>24</v>
      </c>
      <c r="H211" s="41">
        <v>558.34</v>
      </c>
      <c r="I211" s="41">
        <f t="shared" ref="I211:I213" si="105">ROUND($F211*H211,2)</f>
        <v>3350.04</v>
      </c>
      <c r="J211" s="43">
        <f t="shared" ref="J211:J213" si="106">$J$13</f>
        <v>0.25</v>
      </c>
      <c r="K211" s="41">
        <v>0</v>
      </c>
      <c r="L211" s="41">
        <f t="shared" ref="L211:L213" si="107">ROUND($F211*K211,2)</f>
        <v>0</v>
      </c>
      <c r="M211" s="43">
        <f t="shared" ref="M211:M213" si="108">$J$13</f>
        <v>0.25</v>
      </c>
      <c r="N211" s="41">
        <f t="shared" ref="N211:N213" si="109">H211+K211</f>
        <v>558.34</v>
      </c>
      <c r="O211" s="41">
        <f t="shared" ref="O211:O213" si="110">I211+L211</f>
        <v>3350.04</v>
      </c>
      <c r="Q211" s="5"/>
    </row>
    <row r="212" spans="1:17" x14ac:dyDescent="0.2">
      <c r="A212" s="37" t="s">
        <v>311</v>
      </c>
      <c r="B212" s="38" t="s">
        <v>17</v>
      </c>
      <c r="C212" s="38">
        <v>1321</v>
      </c>
      <c r="D212" s="39">
        <f t="shared" si="104"/>
        <v>45778</v>
      </c>
      <c r="E212" s="40" t="s">
        <v>314</v>
      </c>
      <c r="F212" s="41">
        <v>47.34</v>
      </c>
      <c r="G212" s="42" t="s">
        <v>316</v>
      </c>
      <c r="H212" s="41">
        <v>1.19</v>
      </c>
      <c r="I212" s="41">
        <f t="shared" si="105"/>
        <v>56.33</v>
      </c>
      <c r="J212" s="43">
        <f t="shared" si="106"/>
        <v>0.25</v>
      </c>
      <c r="K212" s="41">
        <v>3.41</v>
      </c>
      <c r="L212" s="41">
        <f t="shared" si="107"/>
        <v>161.43</v>
      </c>
      <c r="M212" s="43">
        <f t="shared" si="108"/>
        <v>0.25</v>
      </c>
      <c r="N212" s="41">
        <f t="shared" si="109"/>
        <v>4.5999999999999996</v>
      </c>
      <c r="O212" s="41">
        <f t="shared" si="110"/>
        <v>217.76</v>
      </c>
    </row>
    <row r="213" spans="1:17" x14ac:dyDescent="0.2">
      <c r="A213" s="37" t="s">
        <v>312</v>
      </c>
      <c r="B213" s="38" t="s">
        <v>17</v>
      </c>
      <c r="C213" s="38">
        <v>2071</v>
      </c>
      <c r="D213" s="39">
        <f t="shared" si="104"/>
        <v>45778</v>
      </c>
      <c r="E213" s="40" t="s">
        <v>315</v>
      </c>
      <c r="F213" s="41">
        <v>1</v>
      </c>
      <c r="G213" s="42" t="s">
        <v>24</v>
      </c>
      <c r="H213" s="41">
        <v>987.5</v>
      </c>
      <c r="I213" s="41">
        <f t="shared" si="105"/>
        <v>987.5</v>
      </c>
      <c r="J213" s="43">
        <f t="shared" si="106"/>
        <v>0.25</v>
      </c>
      <c r="K213" s="41">
        <v>513</v>
      </c>
      <c r="L213" s="41">
        <f t="shared" si="107"/>
        <v>513</v>
      </c>
      <c r="M213" s="43">
        <f t="shared" si="108"/>
        <v>0.25</v>
      </c>
      <c r="N213" s="41">
        <f t="shared" si="109"/>
        <v>1500.5</v>
      </c>
      <c r="O213" s="41">
        <f t="shared" si="110"/>
        <v>1500.5</v>
      </c>
    </row>
    <row r="214" spans="1:17" x14ac:dyDescent="0.2">
      <c r="A214" s="37"/>
      <c r="B214" s="38"/>
      <c r="C214" s="38"/>
      <c r="D214" s="39"/>
      <c r="E214" s="40"/>
      <c r="F214" s="41"/>
      <c r="G214" s="42"/>
      <c r="H214" s="41"/>
      <c r="I214" s="41"/>
      <c r="J214" s="43"/>
      <c r="K214" s="41"/>
      <c r="L214" s="41"/>
      <c r="M214" s="43"/>
      <c r="N214" s="41"/>
      <c r="O214" s="41"/>
    </row>
    <row r="215" spans="1:17" x14ac:dyDescent="0.2">
      <c r="A215" s="44"/>
      <c r="B215" s="34"/>
      <c r="C215" s="36"/>
      <c r="D215" s="45"/>
      <c r="E215" s="46" t="s">
        <v>19</v>
      </c>
      <c r="F215" s="45"/>
      <c r="G215" s="45"/>
      <c r="H215" s="45"/>
      <c r="I215" s="45">
        <f>TRUNC(SUM(I211:I214),2)</f>
        <v>4393.87</v>
      </c>
      <c r="J215" s="45"/>
      <c r="K215" s="45"/>
      <c r="L215" s="45">
        <f>SUM(L211:L214)</f>
        <v>674.43000000000006</v>
      </c>
      <c r="M215" s="45"/>
      <c r="N215" s="45"/>
      <c r="O215" s="45">
        <f>SUM(O211:O214)</f>
        <v>5068.3</v>
      </c>
    </row>
    <row r="216" spans="1:17" x14ac:dyDescent="0.2">
      <c r="A216" s="37"/>
      <c r="B216" s="38"/>
      <c r="C216" s="38"/>
      <c r="D216" s="39"/>
      <c r="E216" s="40"/>
      <c r="F216" s="41"/>
      <c r="G216" s="42"/>
      <c r="H216" s="41"/>
      <c r="I216" s="41"/>
      <c r="J216" s="41"/>
      <c r="K216" s="41"/>
      <c r="L216" s="41"/>
      <c r="M216" s="41"/>
      <c r="N216" s="41"/>
      <c r="O216" s="41"/>
    </row>
    <row r="217" spans="1:17" s="3" customFormat="1" x14ac:dyDescent="0.2">
      <c r="A217" s="47"/>
      <c r="B217" s="48"/>
      <c r="C217" s="49"/>
      <c r="D217" s="47"/>
      <c r="E217" s="50" t="s">
        <v>20</v>
      </c>
      <c r="F217" s="51"/>
      <c r="G217" s="51"/>
      <c r="H217" s="51"/>
      <c r="I217" s="51">
        <f>I23+I30+I41+I47+I57+I72+I90+I100+I113+I143+I172+I184+I201+I207+I215</f>
        <v>89800.37000000001</v>
      </c>
      <c r="J217" s="51"/>
      <c r="K217" s="51"/>
      <c r="L217" s="51">
        <f t="shared" ref="L217:O217" si="111">L23+L30+L41+L47+L57+L72+L90+L100+L113+L143+L172+L184+L201+L207+L215</f>
        <v>57346.15</v>
      </c>
      <c r="M217" s="51"/>
      <c r="N217" s="51"/>
      <c r="O217" s="51">
        <f t="shared" si="111"/>
        <v>147146.51999999996</v>
      </c>
    </row>
  </sheetData>
  <mergeCells count="17">
    <mergeCell ref="Q2:S2"/>
    <mergeCell ref="Q3:S3"/>
    <mergeCell ref="A11:K11"/>
    <mergeCell ref="E16:E17"/>
    <mergeCell ref="A16:A17"/>
    <mergeCell ref="F16:F17"/>
    <mergeCell ref="G16:G17"/>
    <mergeCell ref="B16:B17"/>
    <mergeCell ref="A12:E12"/>
    <mergeCell ref="A13:E13"/>
    <mergeCell ref="H12:I12"/>
    <mergeCell ref="H13:I13"/>
    <mergeCell ref="H14:I14"/>
    <mergeCell ref="D16:D17"/>
    <mergeCell ref="C16:C17"/>
    <mergeCell ref="N16:N17"/>
    <mergeCell ref="O16:O17"/>
  </mergeCells>
  <dataValidations count="2">
    <dataValidation type="list" allowBlank="1" showInputMessage="1" showErrorMessage="1" sqref="B21 B27:B28 B34:B39 B45 B51:B55 B61:B70 B76:B88 B94:B98 B104:B111 B117:B141 B147:B170 B176:B182 B188:B199 B205 B211:B213" xr:uid="{00000000-0002-0000-0000-000000000000}">
      <formula1>$Q$4:$Q$8</formula1>
    </dataValidation>
    <dataValidation type="list" allowBlank="1" showInputMessage="1" showErrorMessage="1" sqref="B23 B30 B41 B47 B57 B72 B90 B100 B113 B143 B172 B184 B201 B207 B215" xr:uid="{00000000-0002-0000-0000-000001000000}">
      <formula1>#REF!</formula1>
    </dataValidation>
  </dataValidations>
  <printOptions horizontalCentered="1"/>
  <pageMargins left="0.15748031496062992" right="0.15748031496062992" top="0.39370078740157483" bottom="0.35433070866141736" header="0.51181102362204722" footer="0.15748031496062992"/>
  <pageSetup paperSize="9" scale="75" fitToHeight="2" orientation="landscape" r:id="rId1"/>
  <headerFooter alignWithMargins="0">
    <oddFooter xml:space="preserve">&amp;L&amp;8Divisão de Arquitetura e Engenharia - MP&amp;C&amp;8                            Promotorias de Justiça de Sobradinho&amp;R&amp;8    Página &amp;P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3"/>
  <sheetViews>
    <sheetView workbookViewId="0"/>
  </sheetViews>
  <sheetFormatPr defaultRowHeight="12.75" x14ac:dyDescent="0.2"/>
  <sheetData>
    <row r="3" spans="1:1" x14ac:dyDescent="0.2">
      <c r="A3" s="1"/>
    </row>
  </sheetData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Plan2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Mariano Westphalen Lorenzon</cp:lastModifiedBy>
  <cp:lastPrinted>2025-07-08T20:45:10Z</cp:lastPrinted>
  <dcterms:created xsi:type="dcterms:W3CDTF">2002-09-10T17:09:47Z</dcterms:created>
  <dcterms:modified xsi:type="dcterms:W3CDTF">2025-09-02T21:41:58Z</dcterms:modified>
</cp:coreProperties>
</file>